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AGROEMPRESA\AGROEMPRESA SERIE 6 Clase 1 y 2\Difusion\"/>
    </mc:Choice>
  </mc:AlternateContent>
  <bookViews>
    <workbookView xWindow="0" yWindow="0" windowWidth="25200" windowHeight="11490" activeTab="1"/>
  </bookViews>
  <sheets>
    <sheet name="CLASE I (ARS)" sheetId="12" r:id="rId1"/>
    <sheet name="CLASE II (DL)" sheetId="14" r:id="rId2"/>
    <sheet name="Feriados" sheetId="5" state="hidden" r:id="rId3"/>
    <sheet name="Hoja2" sheetId="7" state="hidden" r:id="rId4"/>
  </sheets>
  <definedNames>
    <definedName name="_xlnm.Print_Area" localSheetId="0">'CLASE I (ARS)'!$D$1:$P$50</definedName>
    <definedName name="_xlnm.Print_Area" localSheetId="1">'CLASE II (DL)'!$D$1:$P$50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2" i="14" l="1"/>
  <c r="U41" i="14"/>
  <c r="U40" i="14"/>
  <c r="T40" i="14"/>
  <c r="Q31" i="14"/>
  <c r="Q32" i="14"/>
  <c r="Q33" i="14"/>
  <c r="Q34" i="14"/>
  <c r="Q35" i="14"/>
  <c r="Q36" i="14"/>
  <c r="Q37" i="14"/>
  <c r="Q38" i="14"/>
  <c r="Q39" i="14"/>
  <c r="M30" i="12" l="1"/>
  <c r="I38" i="14" l="1"/>
  <c r="I32" i="14"/>
  <c r="I33" i="14"/>
  <c r="I34" i="14"/>
  <c r="I35" i="14"/>
  <c r="I36" i="14"/>
  <c r="I37" i="14"/>
  <c r="I31" i="14"/>
  <c r="K40" i="14"/>
  <c r="C38" i="14"/>
  <c r="C37" i="14"/>
  <c r="C36" i="14"/>
  <c r="C35" i="14"/>
  <c r="C34" i="14"/>
  <c r="C33" i="14"/>
  <c r="C32" i="14"/>
  <c r="L31" i="14"/>
  <c r="L32" i="14" s="1"/>
  <c r="L33" i="14" s="1"/>
  <c r="L34" i="14" s="1"/>
  <c r="L35" i="14" s="1"/>
  <c r="L36" i="14" s="1"/>
  <c r="Q30" i="14"/>
  <c r="N30" i="14"/>
  <c r="M30" i="14"/>
  <c r="S30" i="14" s="1"/>
  <c r="I30" i="14"/>
  <c r="I29" i="14" s="1"/>
  <c r="E30" i="14"/>
  <c r="F30" i="14" s="1"/>
  <c r="B30" i="14"/>
  <c r="C31" i="14" s="1"/>
  <c r="L29" i="14"/>
  <c r="J24" i="14"/>
  <c r="J23" i="14"/>
  <c r="J22" i="14"/>
  <c r="J21" i="14"/>
  <c r="J20" i="14"/>
  <c r="J19" i="14"/>
  <c r="J18" i="14"/>
  <c r="J17" i="14"/>
  <c r="G14" i="14"/>
  <c r="D30" i="14" s="1"/>
  <c r="J18" i="12"/>
  <c r="J19" i="12"/>
  <c r="J20" i="12"/>
  <c r="J21" i="12"/>
  <c r="J22" i="12"/>
  <c r="J23" i="12"/>
  <c r="J24" i="12"/>
  <c r="O33" i="12"/>
  <c r="I33" i="12" s="1"/>
  <c r="O34" i="12"/>
  <c r="I34" i="12" s="1"/>
  <c r="O35" i="12"/>
  <c r="O36" i="12"/>
  <c r="I36" i="12" s="1"/>
  <c r="O37" i="12"/>
  <c r="I37" i="12" s="1"/>
  <c r="O38" i="12"/>
  <c r="I38" i="12" s="1"/>
  <c r="I35" i="12"/>
  <c r="C37" i="12"/>
  <c r="C38" i="12"/>
  <c r="I31" i="12"/>
  <c r="C33" i="12"/>
  <c r="C34" i="12"/>
  <c r="C35" i="12"/>
  <c r="C36" i="12"/>
  <c r="J25" i="14" l="1"/>
  <c r="L38" i="14"/>
  <c r="L37" i="14"/>
  <c r="E31" i="14"/>
  <c r="G14" i="12"/>
  <c r="O32" i="12"/>
  <c r="I32" i="12" s="1"/>
  <c r="F31" i="14" l="1"/>
  <c r="G31" i="14"/>
  <c r="J31" i="14" s="1"/>
  <c r="K17" i="14" s="1"/>
  <c r="E32" i="14"/>
  <c r="K40" i="12"/>
  <c r="Q39" i="12"/>
  <c r="C32" i="12"/>
  <c r="L31" i="12"/>
  <c r="Q30" i="12"/>
  <c r="N30" i="12"/>
  <c r="S30" i="12"/>
  <c r="I30" i="12"/>
  <c r="I29" i="12" s="1"/>
  <c r="E30" i="12"/>
  <c r="F30" i="12" s="1"/>
  <c r="B30" i="12"/>
  <c r="C31" i="12" s="1"/>
  <c r="L29" i="12"/>
  <c r="J17" i="12"/>
  <c r="D30" i="12"/>
  <c r="L17" i="14" l="1"/>
  <c r="I17" i="14"/>
  <c r="M31" i="14"/>
  <c r="S31" i="14" s="1"/>
  <c r="H31" i="14"/>
  <c r="D31" i="14"/>
  <c r="E33" i="14"/>
  <c r="F32" i="14"/>
  <c r="G32" i="14"/>
  <c r="J32" i="14" s="1"/>
  <c r="K18" i="14" s="1"/>
  <c r="L18" i="14" s="1"/>
  <c r="L32" i="12"/>
  <c r="J25" i="12"/>
  <c r="E31" i="12"/>
  <c r="I18" i="14" l="1"/>
  <c r="M32" i="14"/>
  <c r="S32" i="14" s="1"/>
  <c r="H32" i="14"/>
  <c r="D32" i="14"/>
  <c r="N31" i="14"/>
  <c r="F33" i="14"/>
  <c r="G33" i="14"/>
  <c r="J33" i="14" s="1"/>
  <c r="K19" i="14" s="1"/>
  <c r="L19" i="14" s="1"/>
  <c r="E34" i="14"/>
  <c r="L33" i="12"/>
  <c r="F31" i="12"/>
  <c r="I17" i="12" s="1"/>
  <c r="E32" i="12"/>
  <c r="G31" i="12"/>
  <c r="J31" i="12" s="1"/>
  <c r="N32" i="14" l="1"/>
  <c r="G34" i="14"/>
  <c r="J34" i="14" s="1"/>
  <c r="K20" i="14" s="1"/>
  <c r="L20" i="14" s="1"/>
  <c r="E35" i="14"/>
  <c r="F34" i="14"/>
  <c r="M33" i="14"/>
  <c r="S33" i="14" s="1"/>
  <c r="H33" i="14"/>
  <c r="D33" i="14"/>
  <c r="I19" i="14"/>
  <c r="K17" i="12"/>
  <c r="L17" i="12" s="1"/>
  <c r="M31" i="12"/>
  <c r="N31" i="12" s="1"/>
  <c r="L34" i="12"/>
  <c r="F32" i="12"/>
  <c r="G32" i="12"/>
  <c r="J32" i="12" s="1"/>
  <c r="K18" i="12" s="1"/>
  <c r="L18" i="12" s="1"/>
  <c r="E33" i="12"/>
  <c r="H31" i="12"/>
  <c r="Q31" i="12" s="1"/>
  <c r="D31" i="12"/>
  <c r="I18" i="12" l="1"/>
  <c r="H32" i="12"/>
  <c r="Q32" i="12" s="1"/>
  <c r="M32" i="12"/>
  <c r="M34" i="14"/>
  <c r="S34" i="14" s="1"/>
  <c r="H34" i="14"/>
  <c r="D34" i="14"/>
  <c r="I20" i="14"/>
  <c r="N33" i="14"/>
  <c r="G35" i="14"/>
  <c r="J35" i="14" s="1"/>
  <c r="K21" i="14" s="1"/>
  <c r="E36" i="14"/>
  <c r="F35" i="14"/>
  <c r="L35" i="12"/>
  <c r="E34" i="12"/>
  <c r="F33" i="12"/>
  <c r="G33" i="12"/>
  <c r="J33" i="12" s="1"/>
  <c r="K19" i="12" s="1"/>
  <c r="L19" i="12" s="1"/>
  <c r="S31" i="12"/>
  <c r="D32" i="12"/>
  <c r="I19" i="12" l="1"/>
  <c r="H33" i="12"/>
  <c r="Q33" i="12" s="1"/>
  <c r="M33" i="12"/>
  <c r="D35" i="14"/>
  <c r="I21" i="14"/>
  <c r="M35" i="14"/>
  <c r="S35" i="14" s="1"/>
  <c r="H35" i="14"/>
  <c r="E37" i="14"/>
  <c r="F36" i="14"/>
  <c r="G36" i="14"/>
  <c r="N34" i="14"/>
  <c r="L21" i="14"/>
  <c r="L36" i="12"/>
  <c r="N32" i="12"/>
  <c r="D33" i="12"/>
  <c r="E35" i="12"/>
  <c r="F34" i="12"/>
  <c r="G34" i="12"/>
  <c r="J34" i="12" s="1"/>
  <c r="K20" i="12" s="1"/>
  <c r="L20" i="12" s="1"/>
  <c r="J36" i="14" l="1"/>
  <c r="K22" i="14" s="1"/>
  <c r="L22" i="14" s="1"/>
  <c r="N33" i="12"/>
  <c r="S33" i="12"/>
  <c r="I20" i="12"/>
  <c r="H34" i="12"/>
  <c r="Q34" i="12" s="1"/>
  <c r="M34" i="12"/>
  <c r="E38" i="14"/>
  <c r="F37" i="14"/>
  <c r="G37" i="14"/>
  <c r="J37" i="14" s="1"/>
  <c r="K23" i="14" s="1"/>
  <c r="I22" i="14"/>
  <c r="H36" i="14"/>
  <c r="D36" i="14"/>
  <c r="N35" i="14"/>
  <c r="L37" i="12"/>
  <c r="L38" i="12"/>
  <c r="S32" i="12"/>
  <c r="E36" i="12"/>
  <c r="E37" i="12" s="1"/>
  <c r="G35" i="12"/>
  <c r="J35" i="12" s="1"/>
  <c r="K21" i="12" s="1"/>
  <c r="L21" i="12" s="1"/>
  <c r="F35" i="12"/>
  <c r="D34" i="12"/>
  <c r="M36" i="14" l="1"/>
  <c r="S36" i="14" s="1"/>
  <c r="I21" i="12"/>
  <c r="H35" i="12"/>
  <c r="Q35" i="12" s="1"/>
  <c r="M35" i="12"/>
  <c r="F37" i="12"/>
  <c r="E38" i="12"/>
  <c r="G38" i="12" s="1"/>
  <c r="J38" i="12" s="1"/>
  <c r="K24" i="12" s="1"/>
  <c r="L24" i="12" s="1"/>
  <c r="G37" i="12"/>
  <c r="J37" i="12" s="1"/>
  <c r="K23" i="12" s="1"/>
  <c r="L23" i="12" s="1"/>
  <c r="S34" i="12"/>
  <c r="N34" i="12"/>
  <c r="M37" i="14"/>
  <c r="S37" i="14" s="1"/>
  <c r="H37" i="14"/>
  <c r="D37" i="14"/>
  <c r="I23" i="14"/>
  <c r="N36" i="14"/>
  <c r="G38" i="14"/>
  <c r="J38" i="14" s="1"/>
  <c r="K24" i="14" s="1"/>
  <c r="L24" i="14" s="1"/>
  <c r="F38" i="14"/>
  <c r="L23" i="14"/>
  <c r="D35" i="12"/>
  <c r="F36" i="12"/>
  <c r="G36" i="12"/>
  <c r="J36" i="12" s="1"/>
  <c r="K22" i="12" s="1"/>
  <c r="L22" i="12" s="1"/>
  <c r="M37" i="12" l="1"/>
  <c r="S37" i="12" s="1"/>
  <c r="D37" i="12"/>
  <c r="I23" i="12"/>
  <c r="H37" i="12"/>
  <c r="Q37" i="12" s="1"/>
  <c r="N35" i="12"/>
  <c r="S35" i="12"/>
  <c r="I22" i="12"/>
  <c r="H36" i="12"/>
  <c r="Q36" i="12" s="1"/>
  <c r="M36" i="12"/>
  <c r="K25" i="14"/>
  <c r="L25" i="14" s="1"/>
  <c r="N37" i="14"/>
  <c r="M38" i="14"/>
  <c r="S38" i="14" s="1"/>
  <c r="H38" i="14"/>
  <c r="D38" i="14"/>
  <c r="I24" i="14"/>
  <c r="G11" i="14"/>
  <c r="F38" i="12"/>
  <c r="G11" i="12" s="1"/>
  <c r="D36" i="12"/>
  <c r="N37" i="12" l="1"/>
  <c r="H38" i="12"/>
  <c r="Q38" i="12" s="1"/>
  <c r="M38" i="12"/>
  <c r="S36" i="12"/>
  <c r="N36" i="12"/>
  <c r="N38" i="14"/>
  <c r="K10" i="14" s="1"/>
  <c r="I24" i="12"/>
  <c r="D38" i="12"/>
  <c r="K25" i="12"/>
  <c r="L25" i="12" s="1"/>
  <c r="R28" i="14" l="1"/>
  <c r="R35" i="14"/>
  <c r="T35" i="14" s="1"/>
  <c r="U35" i="14" s="1"/>
  <c r="R34" i="14"/>
  <c r="T34" i="14" s="1"/>
  <c r="U34" i="14" s="1"/>
  <c r="R32" i="14"/>
  <c r="T32" i="14" s="1"/>
  <c r="U32" i="14" s="1"/>
  <c r="R33" i="14"/>
  <c r="T33" i="14" s="1"/>
  <c r="U33" i="14" s="1"/>
  <c r="R38" i="14"/>
  <c r="T38" i="14" s="1"/>
  <c r="U38" i="14" s="1"/>
  <c r="K11" i="14"/>
  <c r="R36" i="14"/>
  <c r="T36" i="14" s="1"/>
  <c r="U36" i="14" s="1"/>
  <c r="R37" i="14"/>
  <c r="T37" i="14" s="1"/>
  <c r="U37" i="14" s="1"/>
  <c r="N38" i="12"/>
  <c r="N40" i="12" s="1"/>
  <c r="S38" i="12"/>
  <c r="N40" i="14"/>
  <c r="K10" i="12" l="1"/>
  <c r="K11" i="12" s="1"/>
  <c r="R39" i="14"/>
  <c r="R31" i="14"/>
  <c r="T31" i="14" s="1"/>
  <c r="U31" i="14" s="1"/>
  <c r="R30" i="14"/>
  <c r="T30" i="14" s="1"/>
  <c r="U30" i="14" s="1"/>
  <c r="R32" i="12" l="1"/>
  <c r="T32" i="12" s="1"/>
  <c r="U32" i="12" s="1"/>
  <c r="R38" i="12"/>
  <c r="T38" i="12" s="1"/>
  <c r="U38" i="12" s="1"/>
  <c r="R39" i="12"/>
  <c r="R30" i="12"/>
  <c r="T30" i="12" s="1"/>
  <c r="U30" i="12" s="1"/>
  <c r="R35" i="12"/>
  <c r="T35" i="12" s="1"/>
  <c r="U35" i="12" s="1"/>
  <c r="R31" i="12"/>
  <c r="T31" i="12" s="1"/>
  <c r="U31" i="12" s="1"/>
  <c r="R33" i="12"/>
  <c r="T33" i="12" s="1"/>
  <c r="U33" i="12" s="1"/>
  <c r="R34" i="12"/>
  <c r="T34" i="12" s="1"/>
  <c r="U34" i="12" s="1"/>
  <c r="R28" i="12"/>
  <c r="R37" i="12"/>
  <c r="T37" i="12" s="1"/>
  <c r="U37" i="12" s="1"/>
  <c r="R36" i="12"/>
  <c r="T36" i="12" s="1"/>
  <c r="U36" i="12" s="1"/>
  <c r="K12" i="14"/>
  <c r="D2" i="7"/>
  <c r="U40" i="12" l="1"/>
  <c r="T40" i="12"/>
  <c r="K12" i="12" l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O31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</commentList>
</comments>
</file>

<file path=xl/sharedStrings.xml><?xml version="1.0" encoding="utf-8"?>
<sst xmlns="http://schemas.openxmlformats.org/spreadsheetml/2006/main" count="86" uniqueCount="48">
  <si>
    <t>Fecha de Emisión:</t>
  </si>
  <si>
    <t>TIR:</t>
  </si>
  <si>
    <t>Precio clean:</t>
  </si>
  <si>
    <t>Fecha de Vto:</t>
  </si>
  <si>
    <t>Fecha: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</si>
  <si>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</si>
  <si>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</si>
  <si>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</si>
  <si>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</si>
  <si>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</si>
  <si>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</si>
  <si>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</si>
  <si>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</si>
  <si>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</si>
  <si>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</si>
  <si>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</si>
  <si>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</si>
  <si>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</si>
  <si>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</si>
  <si>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</si>
  <si>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</si>
  <si>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</si>
  <si>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</si>
  <si>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Fecha de inicio de calculo</t>
  </si>
  <si>
    <t>Fijo a licitar</t>
  </si>
  <si>
    <t>intereses</t>
  </si>
  <si>
    <t>capital</t>
  </si>
  <si>
    <t>Calificación (Fix):</t>
  </si>
  <si>
    <t>Plazo (meses):</t>
  </si>
  <si>
    <t>Intereses:</t>
  </si>
  <si>
    <t>Cupón:</t>
  </si>
  <si>
    <t>Duration (meses):</t>
  </si>
  <si>
    <t>Moneda:</t>
  </si>
  <si>
    <t>Dólar Linked</t>
  </si>
  <si>
    <t>Días Dev.</t>
  </si>
  <si>
    <t>V/N:</t>
  </si>
  <si>
    <t>s/c</t>
  </si>
  <si>
    <t>Badlar Proyectada</t>
  </si>
  <si>
    <t>Pesos</t>
  </si>
  <si>
    <t>Margen a licitar:</t>
  </si>
  <si>
    <t>TC de Integración:</t>
  </si>
  <si>
    <t>Trimestrales</t>
  </si>
  <si>
    <t>Tasa a licitar:</t>
  </si>
  <si>
    <t>Precio:</t>
  </si>
  <si>
    <t>ON Pyme CNV Garantizada Agroempresa Colón Serie VI - Clase II (Dólar Linked 24 meses)</t>
  </si>
  <si>
    <t>ON Pyme CNV Garantizada Agroempresa Colón Serie VI - Clase I (Badlar 24 meses)</t>
  </si>
  <si>
    <t>años</t>
  </si>
  <si>
    <t>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</si>
</sst>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&quot;$&quot;\ #,##0.0000;[Red]\-&quot;$&quot;\ #,##0.0000"/>
    <numFmt numFmtId="172" formatCode="#,##0.00000_ ;[Red]\-#,##0.00000\ 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3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3" borderId="0" xfId="3" applyNumberFormat="1" applyFont="1" applyFill="1" applyBorder="1" applyAlignment="1" applyProtection="1">
      <alignment horizontal="center"/>
    </xf>
    <xf numFmtId="15" fontId="2" fillId="3" borderId="3" xfId="0" applyNumberFormat="1" applyFont="1" applyFill="1" applyBorder="1" applyAlignment="1" applyProtection="1">
      <alignment horizontal="center"/>
    </xf>
    <xf numFmtId="38" fontId="2" fillId="3" borderId="0" xfId="0" applyNumberFormat="1" applyFont="1" applyFill="1" applyBorder="1" applyAlignment="1" applyProtection="1">
      <alignment horizontal="center"/>
    </xf>
    <xf numFmtId="167" fontId="2" fillId="3" borderId="0" xfId="1" applyNumberFormat="1" applyFont="1" applyFill="1" applyBorder="1" applyAlignment="1" applyProtection="1">
      <alignment horizontal="center"/>
    </xf>
    <xf numFmtId="40" fontId="2" fillId="3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3" borderId="12" xfId="0" applyNumberFormat="1" applyFont="1" applyFill="1" applyBorder="1" applyAlignment="1" applyProtection="1">
      <alignment horizontal="center"/>
    </xf>
    <xf numFmtId="38" fontId="2" fillId="3" borderId="8" xfId="0" applyNumberFormat="1" applyFont="1" applyFill="1" applyBorder="1" applyAlignment="1" applyProtection="1">
      <alignment horizontal="center"/>
    </xf>
    <xf numFmtId="10" fontId="2" fillId="3" borderId="8" xfId="3" applyNumberFormat="1" applyFont="1" applyFill="1" applyBorder="1" applyAlignment="1" applyProtection="1">
      <alignment horizont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5" fontId="2" fillId="3" borderId="5" xfId="0" applyNumberFormat="1" applyFont="1" applyFill="1" applyBorder="1" applyAlignment="1" applyProtection="1">
      <alignment horizontal="center"/>
    </xf>
    <xf numFmtId="167" fontId="2" fillId="3" borderId="8" xfId="1" applyNumberFormat="1" applyFont="1" applyFill="1" applyBorder="1" applyAlignment="1" applyProtection="1">
      <alignment horizontal="center"/>
    </xf>
    <xf numFmtId="40" fontId="2" fillId="3" borderId="8" xfId="0" applyNumberFormat="1" applyFont="1" applyFill="1" applyBorder="1" applyAlignment="1" applyProtection="1">
      <alignment horizontal="center"/>
    </xf>
    <xf numFmtId="38" fontId="2" fillId="3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5" fontId="2" fillId="3" borderId="1" xfId="0" applyNumberFormat="1" applyFont="1" applyFill="1" applyBorder="1" applyAlignment="1" applyProtection="1">
      <alignment horizontal="center"/>
    </xf>
    <xf numFmtId="38" fontId="2" fillId="3" borderId="2" xfId="0" applyNumberFormat="1" applyFont="1" applyFill="1" applyBorder="1" applyAlignment="1" applyProtection="1">
      <alignment horizontal="center" vertical="center"/>
    </xf>
    <xf numFmtId="10" fontId="7" fillId="3" borderId="2" xfId="3" applyNumberFormat="1" applyFont="1" applyFill="1" applyBorder="1" applyAlignment="1" applyProtection="1">
      <alignment horizontal="center"/>
    </xf>
    <xf numFmtId="40" fontId="2" fillId="3" borderId="2" xfId="0" applyNumberFormat="1" applyFont="1" applyFill="1" applyBorder="1" applyAlignment="1" applyProtection="1">
      <alignment horizontal="center" vertical="center"/>
    </xf>
    <xf numFmtId="38" fontId="2" fillId="3" borderId="14" xfId="0" applyNumberFormat="1" applyFont="1" applyFill="1" applyBorder="1" applyAlignment="1" applyProtection="1">
      <alignment horizontal="center" vertical="center"/>
    </xf>
    <xf numFmtId="4" fontId="10" fillId="0" borderId="0" xfId="2" applyNumberFormat="1" applyFont="1" applyFill="1" applyBorder="1" applyAlignment="1" applyProtection="1">
      <alignment horizontal="center"/>
    </xf>
    <xf numFmtId="4" fontId="10" fillId="0" borderId="3" xfId="2" applyNumberFormat="1" applyFont="1" applyFill="1" applyBorder="1" applyAlignment="1" applyProtection="1">
      <alignment horizontal="center"/>
    </xf>
    <xf numFmtId="165" fontId="3" fillId="2" borderId="9" xfId="2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0" fontId="3" fillId="3" borderId="10" xfId="0" applyFont="1" applyFill="1" applyBorder="1" applyAlignment="1" applyProtection="1">
      <alignment horizontal="center"/>
    </xf>
    <xf numFmtId="165" fontId="3" fillId="3" borderId="11" xfId="2" applyNumberFormat="1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15" fontId="2" fillId="3" borderId="4" xfId="0" applyNumberFormat="1" applyFont="1" applyFill="1" applyBorder="1" applyAlignment="1" applyProtection="1">
      <alignment horizontal="center"/>
    </xf>
    <xf numFmtId="15" fontId="3" fillId="3" borderId="10" xfId="0" applyNumberFormat="1" applyFont="1" applyFill="1" applyBorder="1" applyAlignment="1" applyProtection="1">
      <alignment horizontal="center"/>
    </xf>
    <xf numFmtId="4" fontId="3" fillId="3" borderId="11" xfId="2" applyNumberFormat="1" applyFont="1" applyFill="1" applyBorder="1" applyAlignment="1" applyProtection="1">
      <alignment horizontal="center"/>
    </xf>
    <xf numFmtId="4" fontId="3" fillId="3" borderId="11" xfId="0" applyNumberFormat="1" applyFont="1" applyFill="1" applyBorder="1" applyAlignment="1" applyProtection="1">
      <alignment horizontal="center"/>
    </xf>
    <xf numFmtId="166" fontId="3" fillId="4" borderId="12" xfId="3" applyNumberFormat="1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166" fontId="3" fillId="4" borderId="7" xfId="3" applyNumberFormat="1" applyFont="1" applyFill="1" applyBorder="1" applyAlignment="1" applyProtection="1">
      <alignment horizontal="center"/>
    </xf>
    <xf numFmtId="165" fontId="3" fillId="3" borderId="10" xfId="2" applyNumberFormat="1" applyFont="1" applyFill="1" applyBorder="1" applyAlignment="1" applyProtection="1">
      <alignment horizontal="center"/>
    </xf>
    <xf numFmtId="4" fontId="3" fillId="3" borderId="10" xfId="2" applyNumberFormat="1" applyFont="1" applyFill="1" applyBorder="1" applyAlignment="1" applyProtection="1">
      <alignment horizontal="center"/>
    </xf>
    <xf numFmtId="164" fontId="2" fillId="0" borderId="0" xfId="1" applyFont="1" applyProtection="1"/>
    <xf numFmtId="0" fontId="11" fillId="3" borderId="13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/>
    </xf>
    <xf numFmtId="0" fontId="12" fillId="3" borderId="9" xfId="0" applyFont="1" applyFill="1" applyBorder="1" applyAlignment="1" applyProtection="1"/>
    <xf numFmtId="0" fontId="12" fillId="3" borderId="11" xfId="0" applyFont="1" applyFill="1" applyBorder="1" applyAlignment="1" applyProtection="1"/>
    <xf numFmtId="165" fontId="3" fillId="3" borderId="2" xfId="2" applyNumberFormat="1" applyFont="1" applyFill="1" applyBorder="1" applyAlignment="1" applyProtection="1">
      <alignment horizontal="center"/>
      <protection locked="0"/>
    </xf>
    <xf numFmtId="165" fontId="3" fillId="3" borderId="14" xfId="2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right"/>
    </xf>
    <xf numFmtId="10" fontId="3" fillId="3" borderId="2" xfId="0" applyNumberFormat="1" applyFont="1" applyFill="1" applyBorder="1" applyAlignment="1" applyProtection="1">
      <alignment horizontal="center"/>
    </xf>
    <xf numFmtId="10" fontId="3" fillId="3" borderId="14" xfId="0" applyNumberFormat="1" applyFont="1" applyFill="1" applyBorder="1" applyAlignment="1" applyProtection="1">
      <alignment horizontal="center"/>
    </xf>
    <xf numFmtId="10" fontId="3" fillId="3" borderId="0" xfId="0" applyNumberFormat="1" applyFont="1" applyFill="1" applyBorder="1" applyAlignment="1" applyProtection="1">
      <alignment horizontal="center"/>
    </xf>
    <xf numFmtId="10" fontId="3" fillId="3" borderId="12" xfId="0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center"/>
    </xf>
    <xf numFmtId="2" fontId="3" fillId="3" borderId="12" xfId="0" applyNumberFormat="1" applyFont="1" applyFill="1" applyBorder="1" applyAlignment="1" applyProtection="1">
      <alignment horizontal="center"/>
    </xf>
    <xf numFmtId="165" fontId="3" fillId="3" borderId="0" xfId="2" applyNumberFormat="1" applyFont="1" applyFill="1" applyBorder="1" applyAlignment="1" applyProtection="1">
      <alignment horizontal="center"/>
    </xf>
    <xf numFmtId="165" fontId="3" fillId="3" borderId="12" xfId="2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3" fillId="3" borderId="12" xfId="0" applyNumberFormat="1" applyFont="1" applyFill="1" applyBorder="1" applyAlignment="1" applyProtection="1">
      <alignment horizontal="center"/>
    </xf>
    <xf numFmtId="165" fontId="3" fillId="3" borderId="8" xfId="2" applyNumberFormat="1" applyFont="1" applyFill="1" applyBorder="1" applyAlignment="1" applyProtection="1">
      <alignment horizontal="center"/>
      <protection locked="0"/>
    </xf>
    <xf numFmtId="165" fontId="3" fillId="3" borderId="6" xfId="2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0" fontId="4" fillId="4" borderId="6" xfId="3" applyNumberFormat="1" applyFont="1" applyFill="1" applyBorder="1" applyAlignment="1" applyProtection="1">
      <alignment horizontal="center"/>
      <protection locked="0"/>
    </xf>
    <xf numFmtId="10" fontId="4" fillId="4" borderId="7" xfId="3" applyNumberFormat="1" applyFont="1" applyFill="1" applyBorder="1" applyAlignment="1" applyProtection="1">
      <alignment horizontal="center"/>
      <protection locked="0"/>
    </xf>
    <xf numFmtId="171" fontId="3" fillId="3" borderId="0" xfId="2" applyNumberFormat="1" applyFont="1" applyFill="1" applyBorder="1" applyAlignment="1" applyProtection="1">
      <alignment horizontal="center"/>
      <protection locked="0"/>
    </xf>
    <xf numFmtId="171" fontId="3" fillId="3" borderId="12" xfId="2" applyNumberFormat="1" applyFont="1" applyFill="1" applyBorder="1" applyAlignment="1" applyProtection="1">
      <alignment horizontal="center"/>
      <protection locked="0"/>
    </xf>
    <xf numFmtId="169" fontId="3" fillId="4" borderId="0" xfId="0" applyNumberFormat="1" applyFont="1" applyFill="1" applyBorder="1" applyAlignment="1" applyProtection="1">
      <alignment horizontal="center"/>
      <protection locked="0"/>
    </xf>
    <xf numFmtId="169" fontId="3" fillId="4" borderId="12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65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5" xfId="2" applyNumberFormat="1" applyFont="1" applyFill="1" applyBorder="1" applyAlignment="1" applyProtection="1">
      <alignment horizontal="center" vertical="center" wrapText="1"/>
    </xf>
    <xf numFmtId="165" fontId="3" fillId="3" borderId="2" xfId="2" applyNumberFormat="1" applyFont="1" applyFill="1" applyBorder="1" applyAlignment="1" applyProtection="1">
      <alignment horizontal="center" vertical="center" wrapText="1"/>
    </xf>
    <xf numFmtId="165" fontId="3" fillId="3" borderId="8" xfId="2" applyNumberFormat="1" applyFont="1" applyFill="1" applyBorder="1" applyAlignment="1" applyProtection="1">
      <alignment horizontal="center" vertical="center" wrapText="1"/>
    </xf>
    <xf numFmtId="10" fontId="3" fillId="4" borderId="6" xfId="3" applyNumberFormat="1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Alignment="1" applyProtection="1">
      <alignment horizontal="center"/>
    </xf>
    <xf numFmtId="166" fontId="2" fillId="3" borderId="0" xfId="3" applyNumberFormat="1" applyFont="1" applyFill="1" applyBorder="1" applyAlignment="1" applyProtection="1">
      <alignment horizontal="center"/>
    </xf>
    <xf numFmtId="166" fontId="2" fillId="3" borderId="8" xfId="3" applyNumberFormat="1" applyFont="1" applyFill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CC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41</xdr:row>
      <xdr:rowOff>38100</xdr:rowOff>
    </xdr:from>
    <xdr:to>
      <xdr:col>14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1724025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62000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247650</xdr:colOff>
      <xdr:row>0</xdr:row>
      <xdr:rowOff>28575</xdr:rowOff>
    </xdr:from>
    <xdr:to>
      <xdr:col>21</xdr:col>
      <xdr:colOff>257973</xdr:colOff>
      <xdr:row>6</xdr:row>
      <xdr:rowOff>123958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3950" y="28575"/>
          <a:ext cx="5715798" cy="9526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41</xdr:row>
      <xdr:rowOff>38100</xdr:rowOff>
    </xdr:from>
    <xdr:to>
      <xdr:col>14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581652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1724025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5553075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9</xdr:col>
      <xdr:colOff>581025</xdr:colOff>
      <xdr:row>0</xdr:row>
      <xdr:rowOff>28575</xdr:rowOff>
    </xdr:from>
    <xdr:to>
      <xdr:col>21</xdr:col>
      <xdr:colOff>467523</xdr:colOff>
      <xdr:row>6</xdr:row>
      <xdr:rowOff>123958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28575"/>
          <a:ext cx="5715798" cy="952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77"/>
  <sheetViews>
    <sheetView showGridLines="0" zoomScaleNormal="100" zoomScaleSheetLayoutView="130" workbookViewId="0">
      <selection activeCell="O23" sqref="O23"/>
    </sheetView>
  </sheetViews>
  <sheetFormatPr baseColWidth="10" defaultColWidth="11.42578125" defaultRowHeight="11.25" x14ac:dyDescent="0.2"/>
  <cols>
    <col min="1" max="1" width="3.5703125" style="1" customWidth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0.710937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3.42578125" style="1" bestFit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10.140625" style="4" hidden="1" customWidth="1"/>
    <col min="21" max="21" width="15.85546875" style="4" hidden="1" customWidth="1"/>
    <col min="22" max="22" width="12.28515625" style="1" customWidth="1"/>
    <col min="23" max="23" width="11.42578125" style="1" customWidth="1"/>
    <col min="24" max="25" width="11.7109375" style="1" bestFit="1" customWidth="1"/>
    <col min="26" max="16384" width="11.42578125" style="1"/>
  </cols>
  <sheetData>
    <row r="1" spans="3:142" x14ac:dyDescent="0.2">
      <c r="P1" s="27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</row>
    <row r="2" spans="3:142" x14ac:dyDescent="0.2"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3:142" x14ac:dyDescent="0.2"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</row>
    <row r="4" spans="3:142" x14ac:dyDescent="0.2"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</row>
    <row r="5" spans="3:142" x14ac:dyDescent="0.2">
      <c r="I5" s="2"/>
      <c r="J5" s="2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</row>
    <row r="6" spans="3:142" x14ac:dyDescent="0.2"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</row>
    <row r="7" spans="3:142" x14ac:dyDescent="0.2"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</row>
    <row r="8" spans="3:142" ht="15.75" x14ac:dyDescent="0.25">
      <c r="F8" s="87" t="s">
        <v>45</v>
      </c>
      <c r="G8" s="88"/>
      <c r="H8" s="88"/>
      <c r="I8" s="88"/>
      <c r="J8" s="88"/>
      <c r="K8" s="88"/>
      <c r="L8" s="88"/>
      <c r="M8" s="88"/>
      <c r="N8" s="88"/>
      <c r="O8" s="89"/>
      <c r="P8" s="90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</row>
    <row r="9" spans="3:142" x14ac:dyDescent="0.2">
      <c r="L9" s="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</row>
    <row r="10" spans="3:142" ht="12.75" customHeight="1" x14ac:dyDescent="0.2">
      <c r="F10" s="68" t="s">
        <v>0</v>
      </c>
      <c r="G10" s="91">
        <v>44761</v>
      </c>
      <c r="H10" s="92"/>
      <c r="I10" s="93" t="s">
        <v>1</v>
      </c>
      <c r="J10" s="94"/>
      <c r="K10" s="95">
        <f>XIRR(N30:N38,D30:D38)</f>
        <v>0.61242590546607967</v>
      </c>
      <c r="L10" s="96"/>
      <c r="M10" s="93" t="s">
        <v>29</v>
      </c>
      <c r="N10" s="94"/>
      <c r="O10" s="95" t="s">
        <v>41</v>
      </c>
      <c r="P10" s="96"/>
      <c r="Q10" s="3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</row>
    <row r="11" spans="3:142" ht="12.75" customHeight="1" x14ac:dyDescent="0.2">
      <c r="F11" s="69" t="s">
        <v>3</v>
      </c>
      <c r="G11" s="103">
        <f>+F38</f>
        <v>45492</v>
      </c>
      <c r="H11" s="104"/>
      <c r="I11" s="99" t="s">
        <v>19</v>
      </c>
      <c r="J11" s="100"/>
      <c r="K11" s="97">
        <f>+NOMINAL(K10,4)</f>
        <v>0.5074397786604079</v>
      </c>
      <c r="L11" s="98"/>
      <c r="M11" s="99" t="s">
        <v>32</v>
      </c>
      <c r="N11" s="100"/>
      <c r="O11" s="105" t="s">
        <v>38</v>
      </c>
      <c r="P11" s="106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</row>
    <row r="12" spans="3:142" ht="12.75" customHeight="1" x14ac:dyDescent="0.2">
      <c r="C12" s="34"/>
      <c r="F12" s="69" t="s">
        <v>30</v>
      </c>
      <c r="G12" s="97" t="s">
        <v>24</v>
      </c>
      <c r="H12" s="98"/>
      <c r="I12" s="99" t="s">
        <v>31</v>
      </c>
      <c r="J12" s="100"/>
      <c r="K12" s="101">
        <f>+(U40/T40)*12</f>
        <v>13.42929960340501</v>
      </c>
      <c r="L12" s="102"/>
      <c r="M12" s="99" t="s">
        <v>43</v>
      </c>
      <c r="N12" s="100"/>
      <c r="O12" s="97">
        <v>1</v>
      </c>
      <c r="P12" s="98"/>
      <c r="R12" s="29"/>
      <c r="T12" s="28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</row>
    <row r="13" spans="3:142" ht="12.75" customHeight="1" x14ac:dyDescent="0.2">
      <c r="F13" s="69"/>
      <c r="G13" s="115"/>
      <c r="H13" s="116"/>
      <c r="I13" s="99" t="s">
        <v>27</v>
      </c>
      <c r="J13" s="100"/>
      <c r="K13" s="101" t="s">
        <v>36</v>
      </c>
      <c r="L13" s="102"/>
      <c r="M13" s="99" t="s">
        <v>35</v>
      </c>
      <c r="N13" s="100"/>
      <c r="O13" s="117">
        <v>570000000</v>
      </c>
      <c r="P13" s="118"/>
      <c r="R13" s="29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</row>
    <row r="14" spans="3:142" ht="12.75" customHeight="1" x14ac:dyDescent="0.2">
      <c r="F14" s="70" t="s">
        <v>4</v>
      </c>
      <c r="G14" s="107">
        <f>+$G$10</f>
        <v>44761</v>
      </c>
      <c r="H14" s="108"/>
      <c r="I14" s="109" t="s">
        <v>28</v>
      </c>
      <c r="J14" s="110"/>
      <c r="K14" s="111">
        <v>24</v>
      </c>
      <c r="L14" s="112"/>
      <c r="M14" s="109" t="s">
        <v>39</v>
      </c>
      <c r="N14" s="110"/>
      <c r="O14" s="113">
        <v>0</v>
      </c>
      <c r="P14" s="114"/>
      <c r="R14" s="2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</row>
    <row r="15" spans="3:142" x14ac:dyDescent="0.2">
      <c r="G15" s="24"/>
      <c r="H15" s="6"/>
      <c r="I15" s="6"/>
      <c r="L15" s="7"/>
      <c r="M15" s="8"/>
      <c r="R15" s="2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</row>
    <row r="16" spans="3:142" x14ac:dyDescent="0.2">
      <c r="I16" s="71" t="s">
        <v>11</v>
      </c>
      <c r="J16" s="72" t="s">
        <v>17</v>
      </c>
      <c r="K16" s="84" t="s">
        <v>12</v>
      </c>
      <c r="L16" s="73" t="s">
        <v>13</v>
      </c>
      <c r="M16" s="8"/>
      <c r="R16" s="2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</row>
    <row r="17" spans="2:142" ht="12.75" customHeight="1" x14ac:dyDescent="0.2">
      <c r="I17" s="74">
        <f>+F31</f>
        <v>44853</v>
      </c>
      <c r="J17" s="65">
        <f>+$O$13*K31/100</f>
        <v>0</v>
      </c>
      <c r="K17" s="64">
        <f>+$O$13*J31/100</f>
        <v>72913150.684931502</v>
      </c>
      <c r="L17" s="21">
        <f>SUM(J17:K17)</f>
        <v>72913150.684931502</v>
      </c>
      <c r="M17" s="8"/>
      <c r="O17" s="31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</row>
    <row r="18" spans="2:142" ht="12.75" customHeight="1" x14ac:dyDescent="0.2">
      <c r="I18" s="74">
        <f t="shared" ref="I18:I23" si="0">+F32</f>
        <v>44945</v>
      </c>
      <c r="J18" s="65">
        <f t="shared" ref="J18:J24" si="1">+$O$13*K32/100</f>
        <v>0</v>
      </c>
      <c r="K18" s="64">
        <f t="shared" ref="K18:K24" si="2">+$O$13*J32/100</f>
        <v>72913150.684931502</v>
      </c>
      <c r="L18" s="21">
        <f t="shared" ref="L18:L24" si="3">SUM(J18:K18)</f>
        <v>72913150.684931502</v>
      </c>
      <c r="M18" s="8"/>
      <c r="O18" s="31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</row>
    <row r="19" spans="2:142" ht="12.75" customHeight="1" x14ac:dyDescent="0.2">
      <c r="I19" s="74">
        <f t="shared" si="0"/>
        <v>45035</v>
      </c>
      <c r="J19" s="65">
        <f t="shared" si="1"/>
        <v>0</v>
      </c>
      <c r="K19" s="64">
        <f t="shared" si="2"/>
        <v>71328082.19178082</v>
      </c>
      <c r="L19" s="21">
        <f t="shared" si="3"/>
        <v>71328082.19178082</v>
      </c>
      <c r="M19" s="8"/>
      <c r="O19" s="31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</row>
    <row r="20" spans="2:142" ht="12.75" customHeight="1" x14ac:dyDescent="0.2">
      <c r="I20" s="74">
        <f t="shared" si="0"/>
        <v>45126</v>
      </c>
      <c r="J20" s="65">
        <f t="shared" si="1"/>
        <v>188100000</v>
      </c>
      <c r="K20" s="64">
        <f t="shared" si="2"/>
        <v>72120616.438356146</v>
      </c>
      <c r="L20" s="21">
        <f t="shared" si="3"/>
        <v>260220616.43835616</v>
      </c>
      <c r="M20" s="8"/>
      <c r="O20" s="31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</row>
    <row r="21" spans="2:142" ht="12.75" customHeight="1" x14ac:dyDescent="0.2">
      <c r="I21" s="74">
        <f t="shared" si="0"/>
        <v>45218</v>
      </c>
      <c r="J21" s="65">
        <f t="shared" si="1"/>
        <v>0</v>
      </c>
      <c r="K21" s="64">
        <f t="shared" si="2"/>
        <v>48851810.958904102</v>
      </c>
      <c r="L21" s="21">
        <f t="shared" si="3"/>
        <v>48851810.958904102</v>
      </c>
      <c r="M21" s="8"/>
      <c r="O21" s="31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</row>
    <row r="22" spans="2:142" ht="12.75" customHeight="1" x14ac:dyDescent="0.2">
      <c r="I22" s="74">
        <f t="shared" si="0"/>
        <v>45310</v>
      </c>
      <c r="J22" s="65">
        <f t="shared" si="1"/>
        <v>188100000</v>
      </c>
      <c r="K22" s="64">
        <f t="shared" si="2"/>
        <v>48851810.958904102</v>
      </c>
      <c r="L22" s="21">
        <f t="shared" si="3"/>
        <v>236951810.95890409</v>
      </c>
      <c r="M22" s="8"/>
      <c r="O22" s="31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</row>
    <row r="23" spans="2:142" ht="12.75" customHeight="1" x14ac:dyDescent="0.2">
      <c r="I23" s="74">
        <f t="shared" si="0"/>
        <v>45401</v>
      </c>
      <c r="J23" s="65">
        <f t="shared" si="1"/>
        <v>0</v>
      </c>
      <c r="K23" s="64">
        <f t="shared" si="2"/>
        <v>24521009.589041092</v>
      </c>
      <c r="L23" s="21">
        <f t="shared" si="3"/>
        <v>24521009.589041092</v>
      </c>
      <c r="M23" s="8"/>
      <c r="O23" s="31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</row>
    <row r="24" spans="2:142" ht="12.75" customHeight="1" x14ac:dyDescent="0.2">
      <c r="I24" s="74">
        <f>+F38</f>
        <v>45492</v>
      </c>
      <c r="J24" s="65">
        <f t="shared" si="1"/>
        <v>193800000</v>
      </c>
      <c r="K24" s="64">
        <f t="shared" si="2"/>
        <v>24521009.589041092</v>
      </c>
      <c r="L24" s="21">
        <f t="shared" si="3"/>
        <v>218321009.58904108</v>
      </c>
      <c r="M24" s="8"/>
      <c r="O24" s="31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</row>
    <row r="25" spans="2:142" ht="12.75" customHeight="1" x14ac:dyDescent="0.2">
      <c r="I25" s="75" t="s">
        <v>13</v>
      </c>
      <c r="J25" s="76">
        <f>SUM(J17:J24)</f>
        <v>570000000</v>
      </c>
      <c r="K25" s="85">
        <f>SUM(K17:K24)</f>
        <v>436020641.0958904</v>
      </c>
      <c r="L25" s="77">
        <f>SUM(J25:K25)</f>
        <v>1006020641.0958904</v>
      </c>
      <c r="M25" s="8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</row>
    <row r="26" spans="2:142" x14ac:dyDescent="0.2">
      <c r="G26" s="46"/>
      <c r="H26" s="6"/>
      <c r="I26" s="6"/>
      <c r="L26" s="7"/>
      <c r="M26" s="8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</row>
    <row r="27" spans="2:142" ht="14.25" customHeight="1" x14ac:dyDescent="0.2">
      <c r="F27" s="125" t="s">
        <v>18</v>
      </c>
      <c r="G27" s="127" t="s">
        <v>34</v>
      </c>
      <c r="H27" s="127" t="s">
        <v>14</v>
      </c>
      <c r="I27" s="127" t="s">
        <v>22</v>
      </c>
      <c r="J27" s="119" t="s">
        <v>21</v>
      </c>
      <c r="K27" s="119" t="s">
        <v>5</v>
      </c>
      <c r="L27" s="119" t="s">
        <v>15</v>
      </c>
      <c r="M27" s="121" t="s">
        <v>6</v>
      </c>
      <c r="N27" s="123" t="s">
        <v>16</v>
      </c>
      <c r="O27" s="123" t="s">
        <v>37</v>
      </c>
      <c r="Q27" s="9" t="s">
        <v>20</v>
      </c>
      <c r="R27" s="9" t="s">
        <v>7</v>
      </c>
      <c r="S27" s="9" t="s">
        <v>8</v>
      </c>
      <c r="T27" s="9" t="s">
        <v>9</v>
      </c>
      <c r="U27" s="9" t="s">
        <v>10</v>
      </c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</row>
    <row r="28" spans="2:142" x14ac:dyDescent="0.2">
      <c r="F28" s="126"/>
      <c r="G28" s="128"/>
      <c r="H28" s="128"/>
      <c r="I28" s="128"/>
      <c r="J28" s="120"/>
      <c r="K28" s="120"/>
      <c r="L28" s="120"/>
      <c r="M28" s="122"/>
      <c r="N28" s="124"/>
      <c r="O28" s="124"/>
      <c r="Q28" s="10"/>
      <c r="R28" s="11">
        <f>+K10</f>
        <v>0.61242590546607967</v>
      </c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</row>
    <row r="29" spans="2:142" x14ac:dyDescent="0.2">
      <c r="B29" s="1" t="s">
        <v>23</v>
      </c>
      <c r="F29" s="66"/>
      <c r="G29" s="50"/>
      <c r="H29" s="50"/>
      <c r="I29" s="20">
        <f>+I30</f>
        <v>0</v>
      </c>
      <c r="J29" s="51"/>
      <c r="K29" s="51"/>
      <c r="L29" s="52">
        <f>+L30</f>
        <v>100</v>
      </c>
      <c r="M29" s="53"/>
      <c r="N29" s="67"/>
      <c r="Q29" s="10"/>
      <c r="R29" s="11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</row>
    <row r="30" spans="2:142" s="12" customFormat="1" ht="12.75" customHeight="1" x14ac:dyDescent="0.2">
      <c r="B30" s="30">
        <f>+G10</f>
        <v>44761</v>
      </c>
      <c r="C30" s="32"/>
      <c r="D30" s="30">
        <f>+G14</f>
        <v>44761</v>
      </c>
      <c r="E30" s="39">
        <f>+G10</f>
        <v>44761</v>
      </c>
      <c r="F30" s="59">
        <f>+E30</f>
        <v>44761</v>
      </c>
      <c r="G30" s="60"/>
      <c r="H30" s="60"/>
      <c r="I30" s="61">
        <f t="shared" ref="I30" si="4">+$O$14</f>
        <v>0</v>
      </c>
      <c r="J30" s="60"/>
      <c r="K30" s="60"/>
      <c r="L30" s="62">
        <v>100</v>
      </c>
      <c r="M30" s="62">
        <f>-O12*100</f>
        <v>-100</v>
      </c>
      <c r="N30" s="63">
        <f>+O13*-1</f>
        <v>-570000000</v>
      </c>
      <c r="O30" s="63"/>
      <c r="P30" s="1"/>
      <c r="Q30" s="16">
        <f t="shared" ref="Q30:Q39" si="5">H30/365</f>
        <v>0</v>
      </c>
      <c r="R30" s="16">
        <f t="shared" ref="R30:R39" si="6">1/(1+$K$10)^(H30/365)</f>
        <v>1</v>
      </c>
      <c r="S30" s="17">
        <f t="shared" ref="S30:S38" si="7">+M30</f>
        <v>-100</v>
      </c>
      <c r="T30" s="17">
        <f t="shared" ref="T30:T38" si="8">+S30*R30</f>
        <v>-100</v>
      </c>
      <c r="U30" s="17">
        <f t="shared" ref="U30:U38" si="9">+T30*Q30</f>
        <v>0</v>
      </c>
      <c r="V30" s="1"/>
      <c r="W30" s="1"/>
      <c r="X30" s="1"/>
      <c r="Y30" s="1"/>
      <c r="Z30" s="1"/>
      <c r="AA30" s="1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2:142" s="12" customFormat="1" ht="12.75" customHeight="1" x14ac:dyDescent="0.2">
      <c r="B31" s="30">
        <v>44853</v>
      </c>
      <c r="C31" s="32">
        <f t="shared" ref="C31:C38" si="10">+B31-B30</f>
        <v>92</v>
      </c>
      <c r="D31" s="30">
        <f t="shared" ref="D31:D38" si="11">+F31</f>
        <v>44853</v>
      </c>
      <c r="E31" s="39">
        <f t="shared" ref="E31:E38" si="12">+E30+C31</f>
        <v>44853</v>
      </c>
      <c r="F31" s="42">
        <f t="shared" ref="F31:F38" si="13">+E31</f>
        <v>44853</v>
      </c>
      <c r="G31" s="43">
        <f t="shared" ref="G31:G38" si="14">+E31-E30</f>
        <v>92</v>
      </c>
      <c r="H31" s="43">
        <f t="shared" ref="H31:H38" si="15">+IF(F31-$G$14&lt;0,0,F31-$G$14)</f>
        <v>92</v>
      </c>
      <c r="I31" s="131">
        <f>+$O$14+O31</f>
        <v>0.50749999999999995</v>
      </c>
      <c r="J31" s="44">
        <f t="shared" ref="J31:J38" si="16">+I31/365*G31*L30</f>
        <v>12.791780821917806</v>
      </c>
      <c r="K31" s="45">
        <v>0</v>
      </c>
      <c r="L31" s="45">
        <f t="shared" ref="L31:L37" si="17">+L30-K31</f>
        <v>100</v>
      </c>
      <c r="M31" s="45">
        <f t="shared" ref="M31:M38" si="18">+IF(F31&gt;$G$14,J31+K31,0)</f>
        <v>12.791780821917806</v>
      </c>
      <c r="N31" s="47">
        <f t="shared" ref="N31:N38" si="19">+M31*$O$13/100</f>
        <v>72913150.684931502</v>
      </c>
      <c r="O31" s="78">
        <v>0.50749999999999995</v>
      </c>
      <c r="P31" s="1"/>
      <c r="Q31" s="16">
        <f t="shared" si="5"/>
        <v>0.25205479452054796</v>
      </c>
      <c r="R31" s="16">
        <f t="shared" si="6"/>
        <v>0.88655101216087817</v>
      </c>
      <c r="S31" s="17">
        <f t="shared" si="7"/>
        <v>12.791780821917806</v>
      </c>
      <c r="T31" s="79">
        <f t="shared" si="8"/>
        <v>11.340566235011341</v>
      </c>
      <c r="U31" s="17">
        <f t="shared" si="9"/>
        <v>2.8584440921124479</v>
      </c>
      <c r="V31" s="1"/>
      <c r="W31" s="1"/>
      <c r="X31" s="1"/>
      <c r="Y31" s="1"/>
      <c r="Z31" s="1"/>
      <c r="AA31" s="1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</row>
    <row r="32" spans="2:142" s="12" customFormat="1" ht="12.75" customHeight="1" x14ac:dyDescent="0.2">
      <c r="B32" s="30">
        <v>44945</v>
      </c>
      <c r="C32" s="32">
        <f t="shared" si="10"/>
        <v>92</v>
      </c>
      <c r="D32" s="30">
        <f t="shared" si="11"/>
        <v>44945</v>
      </c>
      <c r="E32" s="39">
        <f t="shared" si="12"/>
        <v>44945</v>
      </c>
      <c r="F32" s="42">
        <f t="shared" si="13"/>
        <v>44945</v>
      </c>
      <c r="G32" s="43">
        <f t="shared" si="14"/>
        <v>92</v>
      </c>
      <c r="H32" s="43">
        <f t="shared" si="15"/>
        <v>184</v>
      </c>
      <c r="I32" s="131">
        <f t="shared" ref="I32:I38" si="20">+$O$14+O32</f>
        <v>0.50749999999999995</v>
      </c>
      <c r="J32" s="44">
        <f t="shared" si="16"/>
        <v>12.791780821917806</v>
      </c>
      <c r="K32" s="45">
        <v>0</v>
      </c>
      <c r="L32" s="45">
        <f t="shared" si="17"/>
        <v>100</v>
      </c>
      <c r="M32" s="45">
        <f t="shared" si="18"/>
        <v>12.791780821917806</v>
      </c>
      <c r="N32" s="47">
        <f t="shared" si="19"/>
        <v>72913150.684931502</v>
      </c>
      <c r="O32" s="78">
        <f>+$O$31</f>
        <v>0.50749999999999995</v>
      </c>
      <c r="P32" s="1"/>
      <c r="Q32" s="16">
        <f t="shared" si="5"/>
        <v>0.50410958904109593</v>
      </c>
      <c r="R32" s="16">
        <f t="shared" si="6"/>
        <v>0.78597269716347762</v>
      </c>
      <c r="S32" s="17">
        <f t="shared" si="7"/>
        <v>12.791780821917806</v>
      </c>
      <c r="T32" s="79">
        <f t="shared" si="8"/>
        <v>10.053990474126785</v>
      </c>
      <c r="U32" s="17">
        <f t="shared" si="9"/>
        <v>5.0683130061351465</v>
      </c>
      <c r="V32" s="1"/>
      <c r="W32" s="1"/>
      <c r="X32" s="1"/>
      <c r="Y32" s="1"/>
      <c r="Z32" s="1"/>
      <c r="AA32" s="1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</row>
    <row r="33" spans="2:142" s="12" customFormat="1" ht="12.75" customHeight="1" x14ac:dyDescent="0.2">
      <c r="B33" s="30">
        <v>45035</v>
      </c>
      <c r="C33" s="32">
        <f t="shared" si="10"/>
        <v>90</v>
      </c>
      <c r="D33" s="30">
        <f t="shared" si="11"/>
        <v>45035</v>
      </c>
      <c r="E33" s="39">
        <f t="shared" si="12"/>
        <v>45035</v>
      </c>
      <c r="F33" s="42">
        <f t="shared" si="13"/>
        <v>45035</v>
      </c>
      <c r="G33" s="43">
        <f t="shared" si="14"/>
        <v>90</v>
      </c>
      <c r="H33" s="43">
        <f t="shared" si="15"/>
        <v>274</v>
      </c>
      <c r="I33" s="131">
        <f t="shared" si="20"/>
        <v>0.50749999999999995</v>
      </c>
      <c r="J33" s="44">
        <f t="shared" si="16"/>
        <v>12.513698630136986</v>
      </c>
      <c r="K33" s="45">
        <v>0</v>
      </c>
      <c r="L33" s="45">
        <f t="shared" si="17"/>
        <v>100</v>
      </c>
      <c r="M33" s="45">
        <f t="shared" si="18"/>
        <v>12.513698630136986</v>
      </c>
      <c r="N33" s="47">
        <f t="shared" si="19"/>
        <v>71328082.19178082</v>
      </c>
      <c r="O33" s="78">
        <f t="shared" ref="O33:O38" si="21">+$O$31</f>
        <v>0.50749999999999995</v>
      </c>
      <c r="P33" s="1"/>
      <c r="Q33" s="16">
        <f t="shared" si="5"/>
        <v>0.75068493150684934</v>
      </c>
      <c r="R33" s="16">
        <f t="shared" si="6"/>
        <v>0.69863134245279024</v>
      </c>
      <c r="S33" s="17">
        <f t="shared" si="7"/>
        <v>12.513698630136986</v>
      </c>
      <c r="T33" s="79">
        <f t="shared" si="8"/>
        <v>8.742462073022244</v>
      </c>
      <c r="U33" s="17">
        <f t="shared" si="9"/>
        <v>6.5628345424879315</v>
      </c>
      <c r="V33" s="1"/>
      <c r="W33" s="1"/>
      <c r="X33" s="1"/>
      <c r="Y33" s="1"/>
      <c r="Z33" s="1"/>
      <c r="AA33" s="1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</row>
    <row r="34" spans="2:142" s="12" customFormat="1" ht="12.75" customHeight="1" x14ac:dyDescent="0.2">
      <c r="B34" s="30">
        <v>45126</v>
      </c>
      <c r="C34" s="32">
        <f t="shared" si="10"/>
        <v>91</v>
      </c>
      <c r="D34" s="30">
        <f t="shared" si="11"/>
        <v>45126</v>
      </c>
      <c r="E34" s="39">
        <f t="shared" si="12"/>
        <v>45126</v>
      </c>
      <c r="F34" s="42">
        <f t="shared" si="13"/>
        <v>45126</v>
      </c>
      <c r="G34" s="43">
        <f t="shared" si="14"/>
        <v>91</v>
      </c>
      <c r="H34" s="43">
        <f t="shared" si="15"/>
        <v>365</v>
      </c>
      <c r="I34" s="131">
        <f t="shared" si="20"/>
        <v>0.50749999999999995</v>
      </c>
      <c r="J34" s="44">
        <f t="shared" si="16"/>
        <v>12.652739726027395</v>
      </c>
      <c r="K34" s="45">
        <v>33</v>
      </c>
      <c r="L34" s="45">
        <f t="shared" si="17"/>
        <v>67</v>
      </c>
      <c r="M34" s="45">
        <f t="shared" si="18"/>
        <v>45.652739726027391</v>
      </c>
      <c r="N34" s="47">
        <f t="shared" si="19"/>
        <v>260220616.43835613</v>
      </c>
      <c r="O34" s="78">
        <f t="shared" si="21"/>
        <v>0.50749999999999995</v>
      </c>
      <c r="P34" s="1"/>
      <c r="Q34" s="16">
        <f t="shared" si="5"/>
        <v>1</v>
      </c>
      <c r="R34" s="16">
        <f t="shared" si="6"/>
        <v>0.62018353625430311</v>
      </c>
      <c r="S34" s="17">
        <f t="shared" si="7"/>
        <v>45.652739726027391</v>
      </c>
      <c r="T34" s="79">
        <f t="shared" si="8"/>
        <v>28.313077562984972</v>
      </c>
      <c r="U34" s="17">
        <f t="shared" si="9"/>
        <v>28.313077562984972</v>
      </c>
      <c r="V34" s="1"/>
      <c r="W34" s="1"/>
      <c r="X34" s="1"/>
      <c r="Y34" s="1"/>
      <c r="Z34" s="1"/>
      <c r="AA34" s="1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pans="2:142" s="12" customFormat="1" ht="12.75" customHeight="1" x14ac:dyDescent="0.2">
      <c r="B35" s="30">
        <v>45218</v>
      </c>
      <c r="C35" s="32">
        <f t="shared" si="10"/>
        <v>92</v>
      </c>
      <c r="D35" s="30">
        <f t="shared" si="11"/>
        <v>45218</v>
      </c>
      <c r="E35" s="39">
        <f t="shared" si="12"/>
        <v>45218</v>
      </c>
      <c r="F35" s="42">
        <f t="shared" si="13"/>
        <v>45218</v>
      </c>
      <c r="G35" s="43">
        <f t="shared" si="14"/>
        <v>92</v>
      </c>
      <c r="H35" s="43">
        <f t="shared" si="15"/>
        <v>457</v>
      </c>
      <c r="I35" s="131">
        <f t="shared" si="20"/>
        <v>0.50749999999999995</v>
      </c>
      <c r="J35" s="44">
        <f t="shared" si="16"/>
        <v>8.5704931506849302</v>
      </c>
      <c r="K35" s="45">
        <v>0</v>
      </c>
      <c r="L35" s="45">
        <f t="shared" si="17"/>
        <v>67</v>
      </c>
      <c r="M35" s="45">
        <f t="shared" si="18"/>
        <v>8.5704931506849302</v>
      </c>
      <c r="N35" s="47">
        <f t="shared" si="19"/>
        <v>48851810.958904102</v>
      </c>
      <c r="O35" s="78">
        <f t="shared" si="21"/>
        <v>0.50749999999999995</v>
      </c>
      <c r="P35" s="1"/>
      <c r="Q35" s="16">
        <f t="shared" si="5"/>
        <v>1.252054794520548</v>
      </c>
      <c r="R35" s="16">
        <f t="shared" si="6"/>
        <v>0.5498243417917652</v>
      </c>
      <c r="S35" s="17">
        <f t="shared" si="7"/>
        <v>8.5704931506849302</v>
      </c>
      <c r="T35" s="79">
        <f t="shared" si="8"/>
        <v>4.7122657554061735</v>
      </c>
      <c r="U35" s="17">
        <f t="shared" si="9"/>
        <v>5.9000149321112918</v>
      </c>
      <c r="V35" s="1"/>
      <c r="W35" s="1"/>
      <c r="X35" s="1"/>
      <c r="Y35" s="1"/>
      <c r="Z35" s="1"/>
      <c r="AA35" s="1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</row>
    <row r="36" spans="2:142" s="12" customFormat="1" ht="12.75" customHeight="1" x14ac:dyDescent="0.2">
      <c r="B36" s="30">
        <v>45310</v>
      </c>
      <c r="C36" s="32">
        <f t="shared" si="10"/>
        <v>92</v>
      </c>
      <c r="D36" s="30">
        <f t="shared" si="11"/>
        <v>45310</v>
      </c>
      <c r="E36" s="39">
        <f t="shared" si="12"/>
        <v>45310</v>
      </c>
      <c r="F36" s="42">
        <f t="shared" si="13"/>
        <v>45310</v>
      </c>
      <c r="G36" s="43">
        <f t="shared" si="14"/>
        <v>92</v>
      </c>
      <c r="H36" s="43">
        <f t="shared" si="15"/>
        <v>549</v>
      </c>
      <c r="I36" s="131">
        <f t="shared" si="20"/>
        <v>0.50749999999999995</v>
      </c>
      <c r="J36" s="44">
        <f t="shared" si="16"/>
        <v>8.5704931506849302</v>
      </c>
      <c r="K36" s="45">
        <v>33</v>
      </c>
      <c r="L36" s="45">
        <f t="shared" si="17"/>
        <v>34</v>
      </c>
      <c r="M36" s="45">
        <f t="shared" si="18"/>
        <v>41.570493150684932</v>
      </c>
      <c r="N36" s="47">
        <f t="shared" si="19"/>
        <v>236951810.95890412</v>
      </c>
      <c r="O36" s="78">
        <f t="shared" si="21"/>
        <v>0.50749999999999995</v>
      </c>
      <c r="P36" s="1"/>
      <c r="Q36" s="16">
        <f t="shared" si="5"/>
        <v>1.5041095890410958</v>
      </c>
      <c r="R36" s="16">
        <f t="shared" si="6"/>
        <v>0.48744732672617813</v>
      </c>
      <c r="S36" s="17">
        <f t="shared" si="7"/>
        <v>41.570493150684932</v>
      </c>
      <c r="T36" s="79">
        <f t="shared" si="8"/>
        <v>20.263425756990269</v>
      </c>
      <c r="U36" s="17">
        <f t="shared" si="9"/>
        <v>30.478412987911391</v>
      </c>
      <c r="V36" s="1"/>
      <c r="W36" s="1"/>
      <c r="X36" s="1"/>
      <c r="Y36" s="1"/>
      <c r="Z36" s="1"/>
      <c r="AA36" s="1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</row>
    <row r="37" spans="2:142" s="12" customFormat="1" ht="12.75" customHeight="1" x14ac:dyDescent="0.2">
      <c r="B37" s="30">
        <v>45401</v>
      </c>
      <c r="C37" s="32">
        <f t="shared" si="10"/>
        <v>91</v>
      </c>
      <c r="D37" s="30">
        <f t="shared" si="11"/>
        <v>45401</v>
      </c>
      <c r="E37" s="39">
        <f t="shared" si="12"/>
        <v>45401</v>
      </c>
      <c r="F37" s="42">
        <f t="shared" si="13"/>
        <v>45401</v>
      </c>
      <c r="G37" s="43">
        <f t="shared" si="14"/>
        <v>91</v>
      </c>
      <c r="H37" s="43">
        <f t="shared" si="15"/>
        <v>640</v>
      </c>
      <c r="I37" s="131">
        <f t="shared" si="20"/>
        <v>0.50749999999999995</v>
      </c>
      <c r="J37" s="44">
        <f t="shared" si="16"/>
        <v>4.3019315068493142</v>
      </c>
      <c r="K37" s="45">
        <v>0</v>
      </c>
      <c r="L37" s="45">
        <f t="shared" si="17"/>
        <v>34</v>
      </c>
      <c r="M37" s="45">
        <f t="shared" si="18"/>
        <v>4.3019315068493142</v>
      </c>
      <c r="N37" s="47">
        <f t="shared" si="19"/>
        <v>24521009.589041092</v>
      </c>
      <c r="O37" s="78">
        <f t="shared" si="21"/>
        <v>0.50749999999999995</v>
      </c>
      <c r="P37" s="1"/>
      <c r="Q37" s="16">
        <f t="shared" si="5"/>
        <v>1.7534246575342465</v>
      </c>
      <c r="R37" s="16">
        <f t="shared" si="6"/>
        <v>0.4327129180397114</v>
      </c>
      <c r="S37" s="17">
        <f t="shared" si="7"/>
        <v>4.3019315068493142</v>
      </c>
      <c r="T37" s="79">
        <f t="shared" si="8"/>
        <v>1.8615013355357395</v>
      </c>
      <c r="U37" s="17">
        <f t="shared" si="9"/>
        <v>3.2640023417612967</v>
      </c>
      <c r="V37" s="1"/>
      <c r="W37" s="1"/>
      <c r="X37" s="1"/>
      <c r="Y37" s="1"/>
      <c r="Z37" s="1"/>
      <c r="AA37" s="1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</row>
    <row r="38" spans="2:142" s="12" customFormat="1" ht="12.75" customHeight="1" x14ac:dyDescent="0.2">
      <c r="B38" s="30">
        <v>45492</v>
      </c>
      <c r="C38" s="32">
        <f t="shared" si="10"/>
        <v>91</v>
      </c>
      <c r="D38" s="30">
        <f t="shared" si="11"/>
        <v>45492</v>
      </c>
      <c r="E38" s="39">
        <f t="shared" si="12"/>
        <v>45492</v>
      </c>
      <c r="F38" s="54">
        <f t="shared" si="13"/>
        <v>45492</v>
      </c>
      <c r="G38" s="48">
        <f t="shared" si="14"/>
        <v>91</v>
      </c>
      <c r="H38" s="48">
        <f t="shared" si="15"/>
        <v>731</v>
      </c>
      <c r="I38" s="132">
        <f t="shared" si="20"/>
        <v>0.50749999999999995</v>
      </c>
      <c r="J38" s="55">
        <f t="shared" si="16"/>
        <v>4.3019315068493142</v>
      </c>
      <c r="K38" s="56">
        <v>34</v>
      </c>
      <c r="L38" s="56">
        <f>+L36-K38</f>
        <v>0</v>
      </c>
      <c r="M38" s="56">
        <f t="shared" si="18"/>
        <v>38.301931506849314</v>
      </c>
      <c r="N38" s="57">
        <f t="shared" si="19"/>
        <v>218321009.58904111</v>
      </c>
      <c r="O38" s="83">
        <f t="shared" si="21"/>
        <v>0.50749999999999995</v>
      </c>
      <c r="P38" s="1"/>
      <c r="Q38" s="16">
        <f t="shared" si="5"/>
        <v>2.0027397260273974</v>
      </c>
      <c r="R38" s="16">
        <f t="shared" si="6"/>
        <v>0.38412451801920272</v>
      </c>
      <c r="S38" s="17">
        <f t="shared" si="7"/>
        <v>38.301931506849314</v>
      </c>
      <c r="T38" s="79">
        <f t="shared" si="8"/>
        <v>14.712710979273007</v>
      </c>
      <c r="U38" s="17">
        <f t="shared" si="9"/>
        <v>29.465730755749505</v>
      </c>
      <c r="V38" s="1"/>
      <c r="W38" s="1"/>
      <c r="X38" s="1"/>
      <c r="Y38" s="1"/>
      <c r="Z38" s="1"/>
      <c r="AA38" s="1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</row>
    <row r="39" spans="2:142" ht="12.75" customHeight="1" x14ac:dyDescent="0.2">
      <c r="F39" s="40"/>
      <c r="G39" s="13"/>
      <c r="H39" s="15"/>
      <c r="I39" s="41"/>
      <c r="J39" s="14"/>
      <c r="K39" s="38"/>
      <c r="L39" s="15"/>
      <c r="M39" s="15"/>
      <c r="N39" s="37"/>
      <c r="Q39" s="1">
        <f t="shared" si="5"/>
        <v>0</v>
      </c>
      <c r="R39" s="1">
        <f t="shared" si="6"/>
        <v>1</v>
      </c>
      <c r="S39" s="1"/>
      <c r="T39" s="1"/>
      <c r="U39" s="1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</row>
    <row r="40" spans="2:142" x14ac:dyDescent="0.2">
      <c r="F40" s="18"/>
      <c r="G40" s="13"/>
      <c r="H40" s="13"/>
      <c r="I40" s="13"/>
      <c r="J40" s="13"/>
      <c r="K40" s="22">
        <f>SUM(K31:K38)</f>
        <v>100</v>
      </c>
      <c r="L40" s="15"/>
      <c r="M40" s="15"/>
      <c r="N40" s="23">
        <f>SUM(N30:N38)</f>
        <v>436020641.0958904</v>
      </c>
      <c r="Q40" s="19"/>
      <c r="R40" s="19"/>
      <c r="S40" s="17"/>
      <c r="T40" s="17">
        <f>SUM(T31:T38)</f>
        <v>100.00000017235052</v>
      </c>
      <c r="U40" s="17">
        <f>SUM(U31:U38)</f>
        <v>111.91083022125397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</row>
    <row r="41" spans="2:142" x14ac:dyDescent="0.2"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</row>
    <row r="42" spans="2:142" x14ac:dyDescent="0.2">
      <c r="Q42" s="1"/>
      <c r="R42" s="1"/>
      <c r="S42" s="1"/>
      <c r="T42" s="1"/>
      <c r="U42" s="1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</row>
    <row r="43" spans="2:142" x14ac:dyDescent="0.2">
      <c r="Q43" s="1"/>
      <c r="R43" s="1"/>
      <c r="S43" s="1"/>
      <c r="T43" s="1"/>
      <c r="U43" s="1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</row>
    <row r="44" spans="2:142" x14ac:dyDescent="0.2">
      <c r="Q44" s="1"/>
      <c r="R44" s="1"/>
      <c r="S44" s="1"/>
      <c r="T44" s="1"/>
      <c r="U44" s="1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</row>
    <row r="45" spans="2:142" x14ac:dyDescent="0.2">
      <c r="Q45" s="1"/>
      <c r="R45" s="1"/>
      <c r="S45" s="1"/>
      <c r="T45" s="1"/>
      <c r="U45" s="1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</row>
    <row r="46" spans="2:142" ht="9.75" customHeight="1" x14ac:dyDescent="0.2">
      <c r="Q46" s="1"/>
      <c r="R46" s="1"/>
      <c r="S46" s="1"/>
      <c r="T46" s="1"/>
      <c r="U46" s="1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</row>
    <row r="47" spans="2:142" x14ac:dyDescent="0.2">
      <c r="Q47" s="1"/>
      <c r="R47" s="1"/>
      <c r="S47" s="1"/>
      <c r="T47" s="1"/>
      <c r="U47" s="1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</row>
    <row r="48" spans="2:142" x14ac:dyDescent="0.2">
      <c r="Q48" s="1"/>
      <c r="R48" s="1"/>
      <c r="S48" s="1"/>
      <c r="T48" s="1"/>
      <c r="U48" s="1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</row>
    <row r="49" spans="7:142" x14ac:dyDescent="0.2">
      <c r="Q49" s="1"/>
      <c r="R49" s="1"/>
      <c r="S49" s="1"/>
      <c r="T49" s="1"/>
      <c r="U49" s="1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</row>
    <row r="50" spans="7:142" hidden="1" x14ac:dyDescent="0.2">
      <c r="Q50" s="1"/>
      <c r="R50" s="1"/>
      <c r="S50" s="1"/>
      <c r="T50" s="1"/>
      <c r="U50" s="1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</row>
    <row r="51" spans="7:142" hidden="1" x14ac:dyDescent="0.2">
      <c r="G51" s="58"/>
      <c r="H51" s="58" t="s">
        <v>25</v>
      </c>
      <c r="I51" s="58"/>
      <c r="J51" s="58" t="s">
        <v>26</v>
      </c>
      <c r="Q51" s="1"/>
      <c r="R51" s="1"/>
      <c r="S51" s="1"/>
      <c r="T51" s="1"/>
      <c r="U51" s="1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</row>
    <row r="52" spans="7:142" hidden="1" x14ac:dyDescent="0.2">
      <c r="G52" s="58">
        <v>1</v>
      </c>
      <c r="H52" s="58"/>
      <c r="I52" s="58"/>
      <c r="J52" s="58"/>
      <c r="Q52" s="1"/>
      <c r="R52" s="1"/>
      <c r="S52" s="1"/>
      <c r="T52" s="1"/>
      <c r="U52" s="1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</row>
    <row r="53" spans="7:142" hidden="1" x14ac:dyDescent="0.2">
      <c r="G53" s="58">
        <v>2</v>
      </c>
      <c r="H53" s="58"/>
      <c r="I53" s="58"/>
      <c r="J53" s="58"/>
      <c r="Q53" s="1"/>
      <c r="R53" s="1"/>
      <c r="S53" s="1"/>
      <c r="T53" s="1"/>
      <c r="U53" s="1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</row>
    <row r="54" spans="7:142" hidden="1" x14ac:dyDescent="0.2">
      <c r="G54" s="58">
        <v>3</v>
      </c>
      <c r="H54" s="58">
        <v>1</v>
      </c>
      <c r="I54" s="58"/>
      <c r="J54" s="58"/>
      <c r="Q54" s="1"/>
      <c r="R54" s="1"/>
      <c r="S54" s="1"/>
      <c r="T54" s="1"/>
      <c r="U54" s="1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</row>
    <row r="55" spans="7:142" hidden="1" x14ac:dyDescent="0.2">
      <c r="G55" s="58">
        <v>4</v>
      </c>
      <c r="H55" s="58"/>
      <c r="I55" s="58"/>
      <c r="J55" s="58"/>
      <c r="Q55" s="1"/>
      <c r="R55" s="1"/>
      <c r="S55" s="1"/>
      <c r="T55" s="1"/>
      <c r="U55" s="1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</row>
    <row r="56" spans="7:142" hidden="1" x14ac:dyDescent="0.2">
      <c r="G56" s="58">
        <v>5</v>
      </c>
      <c r="H56" s="58"/>
      <c r="I56" s="58"/>
      <c r="J56" s="58"/>
      <c r="Q56" s="1"/>
      <c r="R56" s="1"/>
      <c r="S56" s="1"/>
      <c r="T56" s="1"/>
      <c r="U56" s="1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</row>
    <row r="57" spans="7:142" hidden="1" x14ac:dyDescent="0.2">
      <c r="G57" s="58">
        <v>6</v>
      </c>
      <c r="H57" s="58">
        <v>2</v>
      </c>
      <c r="I57" s="58">
        <v>1</v>
      </c>
      <c r="J57" s="58"/>
      <c r="Q57" s="1"/>
      <c r="R57" s="1"/>
      <c r="S57" s="1"/>
      <c r="T57" s="1"/>
      <c r="U57" s="1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</row>
    <row r="58" spans="7:142" hidden="1" x14ac:dyDescent="0.2">
      <c r="G58" s="58">
        <v>7</v>
      </c>
      <c r="H58" s="58"/>
      <c r="I58" s="58"/>
      <c r="J58" s="58"/>
      <c r="Q58" s="1"/>
      <c r="R58" s="1"/>
      <c r="S58" s="1"/>
      <c r="T58" s="1"/>
      <c r="U58" s="1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</row>
    <row r="59" spans="7:142" hidden="1" x14ac:dyDescent="0.2">
      <c r="G59" s="58">
        <v>8</v>
      </c>
      <c r="H59" s="58"/>
      <c r="I59" s="58"/>
      <c r="J59" s="58"/>
      <c r="Q59" s="1"/>
      <c r="R59" s="1"/>
      <c r="S59" s="1"/>
      <c r="T59" s="1"/>
      <c r="U59" s="1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</row>
    <row r="60" spans="7:142" hidden="1" x14ac:dyDescent="0.2">
      <c r="G60" s="58">
        <v>9</v>
      </c>
      <c r="H60" s="58">
        <v>3</v>
      </c>
      <c r="I60" s="58"/>
      <c r="J60" s="58"/>
      <c r="Q60" s="1"/>
      <c r="R60" s="1"/>
      <c r="S60" s="1"/>
      <c r="T60" s="1"/>
      <c r="U60" s="1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</row>
    <row r="61" spans="7:142" hidden="1" x14ac:dyDescent="0.2">
      <c r="G61" s="58">
        <v>10</v>
      </c>
      <c r="H61" s="58"/>
      <c r="I61" s="58"/>
      <c r="J61" s="58"/>
      <c r="Q61" s="1"/>
      <c r="R61" s="1"/>
      <c r="S61" s="1"/>
      <c r="T61" s="1"/>
      <c r="U61" s="1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</row>
    <row r="62" spans="7:142" hidden="1" x14ac:dyDescent="0.2">
      <c r="G62" s="58">
        <v>11</v>
      </c>
      <c r="H62" s="58"/>
      <c r="I62" s="58"/>
      <c r="J62" s="58"/>
      <c r="Q62" s="1"/>
      <c r="R62" s="1"/>
      <c r="S62" s="1"/>
      <c r="T62" s="1"/>
      <c r="U62" s="1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</row>
    <row r="63" spans="7:142" hidden="1" x14ac:dyDescent="0.2">
      <c r="G63" s="58">
        <v>12</v>
      </c>
      <c r="H63" s="58">
        <v>4</v>
      </c>
      <c r="I63" s="58">
        <v>2</v>
      </c>
      <c r="J63" s="58"/>
      <c r="Q63" s="1"/>
      <c r="R63" s="1"/>
      <c r="S63" s="1"/>
      <c r="T63" s="1"/>
      <c r="U63" s="1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</row>
    <row r="64" spans="7:142" hidden="1" x14ac:dyDescent="0.2">
      <c r="G64" s="58">
        <v>13</v>
      </c>
      <c r="H64" s="58"/>
      <c r="I64" s="58"/>
      <c r="J64" s="58"/>
      <c r="Q64" s="1"/>
      <c r="R64" s="1"/>
      <c r="S64" s="1"/>
      <c r="T64" s="1"/>
      <c r="U64" s="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</row>
    <row r="65" spans="7:142" hidden="1" x14ac:dyDescent="0.2">
      <c r="G65" s="58">
        <v>14</v>
      </c>
      <c r="H65" s="58"/>
      <c r="I65" s="58"/>
      <c r="J65" s="58"/>
      <c r="Q65" s="1"/>
      <c r="R65" s="1"/>
      <c r="S65" s="1"/>
      <c r="T65" s="1"/>
      <c r="U65" s="1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</row>
    <row r="66" spans="7:142" hidden="1" x14ac:dyDescent="0.2">
      <c r="G66" s="58">
        <v>15</v>
      </c>
      <c r="H66" s="58">
        <v>5</v>
      </c>
      <c r="I66" s="58"/>
      <c r="J66" s="58"/>
      <c r="Q66" s="1"/>
      <c r="R66" s="1"/>
      <c r="S66" s="1"/>
      <c r="T66" s="1"/>
      <c r="U66" s="1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</row>
    <row r="67" spans="7:142" hidden="1" x14ac:dyDescent="0.2">
      <c r="G67" s="58">
        <v>16</v>
      </c>
      <c r="H67" s="58"/>
      <c r="I67" s="58"/>
      <c r="J67" s="58"/>
      <c r="Q67" s="1"/>
      <c r="R67" s="1"/>
      <c r="S67" s="1"/>
      <c r="T67" s="1"/>
      <c r="U67" s="1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</row>
    <row r="68" spans="7:142" hidden="1" x14ac:dyDescent="0.2">
      <c r="G68" s="58">
        <v>17</v>
      </c>
      <c r="H68" s="58"/>
      <c r="I68" s="58"/>
      <c r="J68" s="58"/>
      <c r="Q68" s="1"/>
      <c r="R68" s="1"/>
      <c r="S68" s="1"/>
      <c r="T68" s="1"/>
      <c r="U68" s="1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</row>
    <row r="69" spans="7:142" hidden="1" x14ac:dyDescent="0.2">
      <c r="G69" s="58">
        <v>18</v>
      </c>
      <c r="H69" s="58">
        <v>6</v>
      </c>
      <c r="I69" s="58">
        <v>3</v>
      </c>
      <c r="J69" s="58"/>
      <c r="Q69" s="1"/>
      <c r="R69" s="1"/>
      <c r="S69" s="1"/>
      <c r="T69" s="1"/>
      <c r="U69" s="1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</row>
    <row r="70" spans="7:142" hidden="1" x14ac:dyDescent="0.2">
      <c r="G70" s="58">
        <v>19</v>
      </c>
      <c r="H70" s="58"/>
      <c r="I70" s="58"/>
      <c r="J70" s="58"/>
      <c r="Q70" s="1"/>
      <c r="R70" s="1"/>
      <c r="S70" s="1"/>
      <c r="T70" s="1"/>
      <c r="U70" s="1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</row>
    <row r="71" spans="7:142" hidden="1" x14ac:dyDescent="0.2">
      <c r="G71" s="58">
        <v>20</v>
      </c>
      <c r="H71" s="58"/>
      <c r="I71" s="58"/>
      <c r="J71" s="58"/>
      <c r="Q71" s="1"/>
      <c r="R71" s="1"/>
      <c r="S71" s="1"/>
      <c r="T71" s="1"/>
      <c r="U71" s="1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</row>
    <row r="72" spans="7:142" hidden="1" x14ac:dyDescent="0.2">
      <c r="G72" s="58">
        <v>21</v>
      </c>
      <c r="H72" s="58">
        <v>7</v>
      </c>
      <c r="I72" s="58"/>
      <c r="J72" s="58"/>
      <c r="Q72" s="1"/>
      <c r="R72" s="1"/>
      <c r="S72" s="1"/>
      <c r="T72" s="1"/>
      <c r="U72" s="1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</row>
    <row r="73" spans="7:142" hidden="1" x14ac:dyDescent="0.2">
      <c r="G73" s="58">
        <v>22</v>
      </c>
      <c r="H73" s="58"/>
      <c r="I73" s="58"/>
      <c r="J73" s="58"/>
      <c r="Q73" s="1"/>
      <c r="R73" s="1"/>
      <c r="S73" s="1"/>
      <c r="T73" s="1"/>
      <c r="U73" s="1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</row>
    <row r="74" spans="7:142" hidden="1" x14ac:dyDescent="0.2">
      <c r="G74" s="58">
        <v>23</v>
      </c>
      <c r="H74" s="58"/>
      <c r="I74" s="58"/>
      <c r="J74" s="58"/>
      <c r="Q74" s="1"/>
      <c r="R74" s="1"/>
      <c r="S74" s="1"/>
      <c r="T74" s="1"/>
      <c r="U74" s="1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</row>
    <row r="75" spans="7:142" hidden="1" x14ac:dyDescent="0.2">
      <c r="G75" s="58">
        <v>24</v>
      </c>
      <c r="H75" s="58">
        <v>8</v>
      </c>
      <c r="I75" s="58">
        <v>4</v>
      </c>
      <c r="J75" s="58"/>
      <c r="Q75" s="1"/>
      <c r="R75" s="1"/>
      <c r="S75" s="1"/>
      <c r="T75" s="1"/>
      <c r="U75" s="1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</row>
    <row r="76" spans="7:142" hidden="1" x14ac:dyDescent="0.2">
      <c r="G76" s="58">
        <v>25</v>
      </c>
      <c r="H76" s="58"/>
      <c r="I76" s="58"/>
      <c r="J76" s="58"/>
      <c r="Q76" s="1"/>
      <c r="R76" s="1"/>
      <c r="S76" s="1"/>
      <c r="T76" s="1"/>
      <c r="U76" s="1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</row>
    <row r="77" spans="7:142" hidden="1" x14ac:dyDescent="0.2">
      <c r="G77" s="58">
        <v>26</v>
      </c>
      <c r="H77" s="58"/>
      <c r="I77" s="58"/>
      <c r="J77" s="58"/>
      <c r="Q77" s="1"/>
      <c r="R77" s="1"/>
      <c r="S77" s="1"/>
      <c r="T77" s="1"/>
      <c r="U77" s="1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</row>
    <row r="78" spans="7:142" hidden="1" x14ac:dyDescent="0.2">
      <c r="G78" s="58">
        <v>27</v>
      </c>
      <c r="H78" s="58">
        <v>9</v>
      </c>
      <c r="I78" s="58"/>
      <c r="J78" s="58"/>
      <c r="Q78" s="1"/>
      <c r="R78" s="1"/>
      <c r="S78" s="1"/>
      <c r="T78" s="1"/>
      <c r="U78" s="1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</row>
    <row r="79" spans="7:142" hidden="1" x14ac:dyDescent="0.2">
      <c r="G79" s="58">
        <v>28</v>
      </c>
      <c r="H79" s="58"/>
      <c r="I79" s="58"/>
      <c r="J79" s="58"/>
      <c r="Q79" s="1"/>
      <c r="R79" s="1"/>
      <c r="S79" s="1"/>
      <c r="T79" s="1"/>
      <c r="U79" s="1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</row>
    <row r="80" spans="7:142" hidden="1" x14ac:dyDescent="0.2">
      <c r="G80" s="58">
        <v>29</v>
      </c>
      <c r="H80" s="58"/>
      <c r="I80" s="58"/>
      <c r="J80" s="58"/>
      <c r="Q80" s="1"/>
      <c r="R80" s="1"/>
      <c r="S80" s="1"/>
      <c r="T80" s="1"/>
      <c r="U80" s="1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</row>
    <row r="81" spans="7:142" hidden="1" x14ac:dyDescent="0.2">
      <c r="G81" s="58">
        <v>30</v>
      </c>
      <c r="H81" s="58">
        <v>10</v>
      </c>
      <c r="I81" s="58">
        <v>5</v>
      </c>
      <c r="J81" s="58"/>
      <c r="Q81" s="1"/>
      <c r="R81" s="1"/>
      <c r="S81" s="1"/>
      <c r="T81" s="1"/>
      <c r="U81" s="1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</row>
    <row r="82" spans="7:142" hidden="1" x14ac:dyDescent="0.2">
      <c r="G82" s="58">
        <v>31</v>
      </c>
      <c r="H82" s="58"/>
      <c r="I82" s="58"/>
      <c r="J82" s="58"/>
      <c r="Q82" s="1"/>
      <c r="R82" s="1"/>
      <c r="S82" s="1"/>
      <c r="T82" s="1"/>
      <c r="U82" s="1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</row>
    <row r="83" spans="7:142" hidden="1" x14ac:dyDescent="0.2">
      <c r="G83" s="58">
        <v>32</v>
      </c>
      <c r="H83" s="58"/>
      <c r="I83" s="58"/>
      <c r="J83" s="58"/>
      <c r="Q83" s="1"/>
      <c r="R83" s="1"/>
      <c r="S83" s="1"/>
      <c r="T83" s="1"/>
      <c r="U83" s="1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</row>
    <row r="84" spans="7:142" hidden="1" x14ac:dyDescent="0.2">
      <c r="G84" s="58">
        <v>33</v>
      </c>
      <c r="H84" s="58">
        <v>11</v>
      </c>
      <c r="I84" s="58"/>
      <c r="J84" s="58"/>
      <c r="Q84" s="1"/>
      <c r="R84" s="1"/>
      <c r="S84" s="1"/>
      <c r="T84" s="1"/>
      <c r="U84" s="1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</row>
    <row r="85" spans="7:142" hidden="1" x14ac:dyDescent="0.2">
      <c r="G85" s="58">
        <v>34</v>
      </c>
      <c r="H85" s="58"/>
      <c r="I85" s="58"/>
      <c r="J85" s="58"/>
      <c r="Q85" s="1"/>
      <c r="R85" s="1"/>
      <c r="S85" s="1"/>
      <c r="T85" s="1"/>
      <c r="U85" s="1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</row>
    <row r="86" spans="7:142" hidden="1" x14ac:dyDescent="0.2">
      <c r="G86" s="58">
        <v>35</v>
      </c>
      <c r="H86" s="58"/>
      <c r="I86" s="58"/>
      <c r="J86" s="58"/>
      <c r="Q86" s="1"/>
      <c r="R86" s="1"/>
      <c r="S86" s="1"/>
      <c r="T86" s="1"/>
      <c r="U86" s="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</row>
    <row r="87" spans="7:142" hidden="1" x14ac:dyDescent="0.2">
      <c r="G87" s="58">
        <v>36</v>
      </c>
      <c r="H87" s="58">
        <v>12</v>
      </c>
      <c r="I87" s="58">
        <v>6</v>
      </c>
      <c r="J87" s="58">
        <v>1</v>
      </c>
      <c r="Q87" s="1"/>
      <c r="R87" s="1"/>
      <c r="S87" s="1"/>
      <c r="T87" s="1"/>
      <c r="U87" s="1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</row>
    <row r="88" spans="7:142" hidden="1" x14ac:dyDescent="0.2">
      <c r="G88" s="58">
        <v>37</v>
      </c>
      <c r="H88" s="58"/>
      <c r="I88" s="58"/>
      <c r="J88" s="58"/>
      <c r="Q88" s="1"/>
      <c r="R88" s="1"/>
      <c r="S88" s="1"/>
      <c r="T88" s="1"/>
      <c r="U88" s="1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</row>
    <row r="89" spans="7:142" hidden="1" x14ac:dyDescent="0.2">
      <c r="G89" s="58">
        <v>38</v>
      </c>
      <c r="H89" s="58"/>
      <c r="I89" s="58"/>
      <c r="J89" s="58"/>
      <c r="Q89" s="1"/>
      <c r="R89" s="1"/>
      <c r="S89" s="1"/>
      <c r="T89" s="1"/>
      <c r="U89" s="1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</row>
    <row r="90" spans="7:142" hidden="1" x14ac:dyDescent="0.2">
      <c r="G90" s="58">
        <v>39</v>
      </c>
      <c r="H90" s="58">
        <v>13</v>
      </c>
      <c r="I90" s="58"/>
      <c r="J90" s="58"/>
      <c r="Q90" s="1"/>
      <c r="R90" s="1"/>
      <c r="S90" s="1"/>
      <c r="T90" s="1"/>
      <c r="U90" s="1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</row>
    <row r="91" spans="7:142" hidden="1" x14ac:dyDescent="0.2">
      <c r="G91" s="58">
        <v>40</v>
      </c>
      <c r="H91" s="58"/>
      <c r="I91" s="58"/>
      <c r="J91" s="58"/>
      <c r="Q91" s="1"/>
      <c r="R91" s="1"/>
      <c r="S91" s="1"/>
      <c r="T91" s="1"/>
      <c r="U91" s="1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</row>
    <row r="92" spans="7:142" hidden="1" x14ac:dyDescent="0.2">
      <c r="G92" s="58">
        <v>41</v>
      </c>
      <c r="H92" s="58"/>
      <c r="I92" s="58"/>
      <c r="J92" s="58"/>
      <c r="Q92" s="1"/>
      <c r="R92" s="1"/>
      <c r="S92" s="1"/>
      <c r="T92" s="1"/>
      <c r="U92" s="1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</row>
    <row r="93" spans="7:142" hidden="1" x14ac:dyDescent="0.2">
      <c r="G93" s="58">
        <v>42</v>
      </c>
      <c r="H93" s="58">
        <v>14</v>
      </c>
      <c r="I93" s="58">
        <v>7</v>
      </c>
      <c r="J93" s="58">
        <v>2</v>
      </c>
      <c r="Q93" s="1"/>
      <c r="R93" s="1"/>
      <c r="S93" s="1"/>
      <c r="T93" s="1"/>
      <c r="U93" s="1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</row>
    <row r="94" spans="7:142" hidden="1" x14ac:dyDescent="0.2">
      <c r="G94" s="58">
        <v>43</v>
      </c>
      <c r="H94" s="58"/>
      <c r="I94" s="58"/>
      <c r="J94" s="58"/>
      <c r="Q94" s="1"/>
      <c r="R94" s="1"/>
      <c r="S94" s="1"/>
      <c r="T94" s="1"/>
      <c r="U94" s="1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</row>
    <row r="95" spans="7:142" hidden="1" x14ac:dyDescent="0.2">
      <c r="G95" s="58">
        <v>44</v>
      </c>
      <c r="H95" s="58"/>
      <c r="I95" s="58"/>
      <c r="J95" s="58"/>
      <c r="Q95" s="1"/>
      <c r="R95" s="1"/>
      <c r="S95" s="1"/>
      <c r="T95" s="1"/>
      <c r="U95" s="1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</row>
    <row r="96" spans="7:142" hidden="1" x14ac:dyDescent="0.2">
      <c r="G96" s="58">
        <v>45</v>
      </c>
      <c r="H96" s="58">
        <v>15</v>
      </c>
      <c r="I96" s="58"/>
      <c r="J96" s="58"/>
      <c r="Q96" s="1"/>
      <c r="R96" s="1"/>
      <c r="S96" s="1"/>
      <c r="T96" s="1"/>
      <c r="U96" s="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</row>
    <row r="97" spans="7:142" hidden="1" x14ac:dyDescent="0.2">
      <c r="G97" s="58">
        <v>46</v>
      </c>
      <c r="H97" s="58"/>
      <c r="I97" s="58"/>
      <c r="J97" s="58"/>
      <c r="Q97" s="1"/>
      <c r="R97" s="1"/>
      <c r="S97" s="1"/>
      <c r="T97" s="1"/>
      <c r="U97" s="1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</row>
    <row r="98" spans="7:142" hidden="1" x14ac:dyDescent="0.2">
      <c r="G98" s="58">
        <v>47</v>
      </c>
      <c r="H98" s="58"/>
      <c r="I98" s="58"/>
      <c r="J98" s="58"/>
      <c r="Q98" s="1"/>
      <c r="R98" s="1"/>
      <c r="S98" s="1"/>
      <c r="T98" s="1"/>
      <c r="U98" s="1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</row>
    <row r="99" spans="7:142" hidden="1" x14ac:dyDescent="0.2">
      <c r="G99" s="58">
        <v>48</v>
      </c>
      <c r="H99" s="58">
        <v>16</v>
      </c>
      <c r="I99" s="58">
        <v>8</v>
      </c>
      <c r="J99" s="58">
        <v>3</v>
      </c>
      <c r="Q99" s="1"/>
      <c r="R99" s="1"/>
      <c r="S99" s="1"/>
      <c r="T99" s="1"/>
      <c r="U99" s="1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</row>
    <row r="100" spans="7:142" hidden="1" x14ac:dyDescent="0.2">
      <c r="G100" s="58">
        <v>49</v>
      </c>
      <c r="H100" s="58"/>
      <c r="I100" s="58"/>
      <c r="J100" s="58"/>
      <c r="Q100" s="1"/>
      <c r="R100" s="1"/>
      <c r="S100" s="1"/>
      <c r="T100" s="1"/>
      <c r="U100" s="1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</row>
    <row r="101" spans="7:142" hidden="1" x14ac:dyDescent="0.2">
      <c r="G101" s="58">
        <v>50</v>
      </c>
      <c r="H101" s="58"/>
      <c r="I101" s="58"/>
      <c r="J101" s="58"/>
      <c r="Q101" s="1"/>
      <c r="R101" s="1"/>
      <c r="S101" s="1"/>
      <c r="T101" s="1"/>
      <c r="U101" s="1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</row>
    <row r="102" spans="7:142" hidden="1" x14ac:dyDescent="0.2">
      <c r="G102" s="58">
        <v>51</v>
      </c>
      <c r="H102" s="58">
        <v>17</v>
      </c>
      <c r="I102" s="58"/>
      <c r="J102" s="58"/>
      <c r="Q102" s="1"/>
      <c r="R102" s="1"/>
      <c r="S102" s="1"/>
      <c r="T102" s="1"/>
      <c r="U102" s="1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</row>
    <row r="103" spans="7:142" hidden="1" x14ac:dyDescent="0.2">
      <c r="G103" s="58">
        <v>52</v>
      </c>
      <c r="H103" s="58"/>
      <c r="I103" s="58"/>
      <c r="J103" s="58"/>
      <c r="Q103" s="1"/>
      <c r="R103" s="1"/>
      <c r="S103" s="1"/>
      <c r="T103" s="1"/>
      <c r="U103" s="1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</row>
    <row r="104" spans="7:142" hidden="1" x14ac:dyDescent="0.2">
      <c r="G104" s="58">
        <v>53</v>
      </c>
      <c r="H104" s="58"/>
      <c r="I104" s="58"/>
      <c r="J104" s="58"/>
      <c r="Q104" s="1"/>
      <c r="R104" s="1"/>
      <c r="S104" s="1"/>
      <c r="T104" s="1"/>
      <c r="U104" s="1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</row>
    <row r="105" spans="7:142" hidden="1" x14ac:dyDescent="0.2">
      <c r="G105" s="58">
        <v>54</v>
      </c>
      <c r="H105" s="58">
        <v>18</v>
      </c>
      <c r="I105" s="58">
        <v>9</v>
      </c>
      <c r="J105" s="58">
        <v>4</v>
      </c>
      <c r="Q105" s="1"/>
      <c r="R105" s="1"/>
      <c r="S105" s="1"/>
      <c r="T105" s="1"/>
      <c r="U105" s="1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</row>
    <row r="106" spans="7:142" hidden="1" x14ac:dyDescent="0.2">
      <c r="G106" s="58">
        <v>55</v>
      </c>
      <c r="H106" s="58"/>
      <c r="I106" s="58"/>
      <c r="J106" s="58"/>
      <c r="Q106" s="1"/>
      <c r="R106" s="1"/>
      <c r="S106" s="1"/>
      <c r="T106" s="1"/>
      <c r="U106" s="1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</row>
    <row r="107" spans="7:142" hidden="1" x14ac:dyDescent="0.2">
      <c r="G107" s="58">
        <v>56</v>
      </c>
      <c r="H107" s="58"/>
      <c r="I107" s="58"/>
      <c r="J107" s="58"/>
      <c r="Q107" s="1"/>
      <c r="R107" s="1"/>
      <c r="S107" s="1"/>
      <c r="T107" s="1"/>
      <c r="U107" s="1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</row>
    <row r="108" spans="7:142" hidden="1" x14ac:dyDescent="0.2">
      <c r="G108" s="58">
        <v>57</v>
      </c>
      <c r="H108" s="58">
        <v>19</v>
      </c>
      <c r="I108" s="58"/>
      <c r="J108" s="58"/>
      <c r="Q108" s="1"/>
      <c r="R108" s="1"/>
      <c r="S108" s="1"/>
      <c r="T108" s="1"/>
      <c r="U108" s="1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</row>
    <row r="109" spans="7:142" hidden="1" x14ac:dyDescent="0.2">
      <c r="G109" s="58">
        <v>58</v>
      </c>
      <c r="H109" s="58"/>
      <c r="I109" s="58"/>
      <c r="J109" s="58"/>
      <c r="Q109" s="1"/>
      <c r="R109" s="1"/>
      <c r="S109" s="1"/>
      <c r="T109" s="1"/>
      <c r="U109" s="1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</row>
    <row r="110" spans="7:142" hidden="1" x14ac:dyDescent="0.2">
      <c r="G110" s="58">
        <v>59</v>
      </c>
      <c r="H110" s="58"/>
      <c r="I110" s="58"/>
      <c r="J110" s="58"/>
      <c r="Q110" s="1"/>
      <c r="R110" s="1"/>
      <c r="S110" s="1"/>
      <c r="T110" s="1"/>
      <c r="U110" s="1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</row>
    <row r="111" spans="7:142" hidden="1" x14ac:dyDescent="0.2">
      <c r="G111" s="58">
        <v>60</v>
      </c>
      <c r="H111" s="58">
        <v>20</v>
      </c>
      <c r="I111" s="58">
        <v>10</v>
      </c>
      <c r="J111" s="58">
        <v>5</v>
      </c>
      <c r="Q111" s="1"/>
      <c r="R111" s="1"/>
      <c r="S111" s="1"/>
      <c r="T111" s="1"/>
      <c r="U111" s="1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</row>
    <row r="112" spans="7:142" hidden="1" x14ac:dyDescent="0.2">
      <c r="Q112" s="1"/>
      <c r="R112" s="1"/>
      <c r="S112" s="1"/>
      <c r="T112" s="1"/>
      <c r="U112" s="1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</row>
    <row r="113" spans="17:142" x14ac:dyDescent="0.2">
      <c r="Q113" s="1"/>
      <c r="R113" s="1"/>
      <c r="S113" s="1"/>
      <c r="T113" s="1"/>
      <c r="U113" s="1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</row>
    <row r="114" spans="17:142" x14ac:dyDescent="0.2">
      <c r="Q114" s="1"/>
      <c r="R114" s="1"/>
      <c r="S114" s="1"/>
      <c r="T114" s="1"/>
      <c r="U114" s="1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</row>
    <row r="115" spans="17:142" x14ac:dyDescent="0.2">
      <c r="Q115" s="1"/>
      <c r="R115" s="1"/>
      <c r="S115" s="1"/>
      <c r="T115" s="1"/>
      <c r="U115" s="1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</row>
    <row r="116" spans="17:142" x14ac:dyDescent="0.2">
      <c r="Q116" s="1"/>
      <c r="R116" s="1"/>
      <c r="S116" s="1"/>
      <c r="T116" s="1"/>
      <c r="U116" s="1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</row>
    <row r="117" spans="17:142" x14ac:dyDescent="0.2">
      <c r="Q117" s="1"/>
      <c r="R117" s="1"/>
      <c r="S117" s="1"/>
      <c r="T117" s="1"/>
      <c r="U117" s="1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</row>
    <row r="118" spans="17:142" x14ac:dyDescent="0.2">
      <c r="Q118" s="1"/>
      <c r="R118" s="1"/>
      <c r="S118" s="1"/>
      <c r="T118" s="1"/>
      <c r="U118" s="1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</row>
    <row r="119" spans="17:142" x14ac:dyDescent="0.2">
      <c r="Q119" s="1"/>
      <c r="R119" s="1"/>
      <c r="S119" s="1"/>
      <c r="T119" s="1"/>
      <c r="U119" s="1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</row>
    <row r="120" spans="17:142" x14ac:dyDescent="0.2">
      <c r="Q120" s="1"/>
      <c r="R120" s="1"/>
      <c r="S120" s="1"/>
      <c r="T120" s="1"/>
      <c r="U120" s="1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</row>
    <row r="121" spans="17:142" x14ac:dyDescent="0.2">
      <c r="Q121" s="1"/>
      <c r="R121" s="1"/>
      <c r="S121" s="1"/>
      <c r="T121" s="1"/>
      <c r="U121" s="1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</row>
    <row r="122" spans="17:142" x14ac:dyDescent="0.2">
      <c r="Q122" s="1"/>
      <c r="R122" s="1"/>
      <c r="S122" s="1"/>
      <c r="T122" s="1"/>
      <c r="U122" s="1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</row>
    <row r="123" spans="17:142" x14ac:dyDescent="0.2">
      <c r="Q123" s="1"/>
      <c r="R123" s="1"/>
      <c r="S123" s="1"/>
      <c r="T123" s="1"/>
      <c r="U123" s="1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</row>
    <row r="124" spans="17:142" x14ac:dyDescent="0.2">
      <c r="Q124" s="1"/>
      <c r="R124" s="1"/>
      <c r="S124" s="1"/>
      <c r="T124" s="1"/>
      <c r="U124" s="1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</row>
    <row r="125" spans="17:142" x14ac:dyDescent="0.2">
      <c r="Q125" s="1"/>
      <c r="R125" s="1"/>
      <c r="S125" s="1"/>
      <c r="T125" s="1"/>
      <c r="U125" s="1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</row>
    <row r="126" spans="17:142" x14ac:dyDescent="0.2">
      <c r="Q126" s="1"/>
      <c r="R126" s="1"/>
      <c r="S126" s="1"/>
      <c r="T126" s="1"/>
      <c r="U126" s="1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</row>
    <row r="127" spans="17:142" x14ac:dyDescent="0.2">
      <c r="Q127" s="1"/>
      <c r="R127" s="1"/>
      <c r="S127" s="1"/>
      <c r="T127" s="1"/>
      <c r="U127" s="1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</row>
    <row r="128" spans="17:142" x14ac:dyDescent="0.2">
      <c r="Q128" s="1"/>
      <c r="R128" s="1"/>
      <c r="S128" s="1"/>
      <c r="T128" s="1"/>
      <c r="U128" s="1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</row>
    <row r="129" spans="17:142" x14ac:dyDescent="0.2">
      <c r="Q129" s="1"/>
      <c r="R129" s="1"/>
      <c r="S129" s="1"/>
      <c r="T129" s="1"/>
      <c r="U129" s="1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</row>
    <row r="130" spans="17:142" x14ac:dyDescent="0.2">
      <c r="Q130" s="1"/>
      <c r="R130" s="1"/>
      <c r="S130" s="1"/>
      <c r="T130" s="1"/>
      <c r="U130" s="1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</row>
    <row r="131" spans="17:142" x14ac:dyDescent="0.2">
      <c r="Q131" s="1"/>
      <c r="R131" s="1"/>
      <c r="S131" s="1"/>
      <c r="T131" s="1"/>
      <c r="U131" s="1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</row>
    <row r="132" spans="17:142" x14ac:dyDescent="0.2">
      <c r="Q132" s="1"/>
      <c r="R132" s="1"/>
      <c r="S132" s="1"/>
      <c r="T132" s="1"/>
      <c r="U132" s="1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</row>
    <row r="133" spans="17:142" x14ac:dyDescent="0.2">
      <c r="Q133" s="1"/>
      <c r="R133" s="1"/>
      <c r="S133" s="1"/>
      <c r="T133" s="1"/>
      <c r="U133" s="1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</row>
    <row r="134" spans="17:142" x14ac:dyDescent="0.2">
      <c r="Q134" s="1"/>
      <c r="R134" s="1"/>
      <c r="S134" s="1"/>
      <c r="T134" s="1"/>
      <c r="U134" s="1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</row>
    <row r="135" spans="17:142" x14ac:dyDescent="0.2">
      <c r="Q135" s="1"/>
      <c r="R135" s="1"/>
      <c r="S135" s="1"/>
      <c r="T135" s="1"/>
      <c r="U135" s="1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</row>
    <row r="136" spans="17:142" x14ac:dyDescent="0.2">
      <c r="Q136" s="1"/>
      <c r="R136" s="1"/>
      <c r="S136" s="1"/>
      <c r="T136" s="1"/>
      <c r="U136" s="1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</row>
    <row r="137" spans="17:142" x14ac:dyDescent="0.2">
      <c r="Q137" s="1"/>
      <c r="R137" s="1"/>
      <c r="S137" s="1"/>
      <c r="T137" s="1"/>
      <c r="U137" s="1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</row>
    <row r="138" spans="17:142" x14ac:dyDescent="0.2">
      <c r="Q138" s="1"/>
      <c r="R138" s="1"/>
      <c r="S138" s="1"/>
      <c r="T138" s="1"/>
      <c r="U138" s="1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</row>
    <row r="139" spans="17:142" x14ac:dyDescent="0.2">
      <c r="Q139" s="1"/>
      <c r="R139" s="1"/>
      <c r="S139" s="1"/>
      <c r="T139" s="1"/>
      <c r="U139" s="1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</row>
    <row r="140" spans="17:142" x14ac:dyDescent="0.2">
      <c r="Q140" s="1"/>
      <c r="R140" s="1"/>
      <c r="S140" s="1"/>
      <c r="T140" s="1"/>
      <c r="U140" s="1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</row>
    <row r="141" spans="17:142" x14ac:dyDescent="0.2">
      <c r="Q141" s="1"/>
      <c r="R141" s="1"/>
      <c r="S141" s="1"/>
      <c r="T141" s="1"/>
      <c r="U141" s="1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</row>
    <row r="142" spans="17:142" x14ac:dyDescent="0.2">
      <c r="Q142" s="1"/>
      <c r="R142" s="1"/>
      <c r="S142" s="1"/>
      <c r="T142" s="1"/>
      <c r="U142" s="1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</row>
    <row r="143" spans="17:142" x14ac:dyDescent="0.2">
      <c r="Q143" s="1"/>
      <c r="R143" s="1"/>
      <c r="S143" s="1"/>
      <c r="T143" s="1"/>
      <c r="U143" s="1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</row>
    <row r="144" spans="17:142" x14ac:dyDescent="0.2">
      <c r="Q144" s="1"/>
      <c r="R144" s="1"/>
      <c r="S144" s="1"/>
      <c r="T144" s="1"/>
      <c r="U144" s="1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</row>
    <row r="145" spans="17:142" x14ac:dyDescent="0.2">
      <c r="Q145" s="1"/>
      <c r="R145" s="1"/>
      <c r="S145" s="1"/>
      <c r="T145" s="1"/>
      <c r="U145" s="1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</row>
    <row r="146" spans="17:142" x14ac:dyDescent="0.2">
      <c r="Q146" s="1"/>
      <c r="R146" s="1"/>
      <c r="S146" s="1"/>
      <c r="T146" s="1"/>
      <c r="U146" s="1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</row>
    <row r="147" spans="17:142" x14ac:dyDescent="0.2">
      <c r="Q147" s="1"/>
      <c r="R147" s="1"/>
      <c r="S147" s="1"/>
      <c r="T147" s="1"/>
      <c r="U147" s="1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</row>
    <row r="148" spans="17:142" x14ac:dyDescent="0.2">
      <c r="Q148" s="1"/>
      <c r="R148" s="1"/>
      <c r="S148" s="1"/>
      <c r="T148" s="1"/>
      <c r="U148" s="1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</row>
    <row r="149" spans="17:142" x14ac:dyDescent="0.2">
      <c r="Q149" s="1"/>
      <c r="R149" s="1"/>
      <c r="S149" s="1"/>
      <c r="T149" s="1"/>
      <c r="U149" s="1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</row>
    <row r="150" spans="17:142" x14ac:dyDescent="0.2">
      <c r="Q150" s="1"/>
      <c r="R150" s="1"/>
      <c r="S150" s="1"/>
      <c r="T150" s="1"/>
      <c r="U150" s="1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</row>
    <row r="151" spans="17:142" x14ac:dyDescent="0.2">
      <c r="Q151" s="1"/>
      <c r="R151" s="1"/>
      <c r="S151" s="1"/>
      <c r="T151" s="1"/>
      <c r="U151" s="1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</row>
    <row r="152" spans="17:142" x14ac:dyDescent="0.2">
      <c r="Q152" s="1"/>
      <c r="R152" s="1"/>
      <c r="S152" s="1"/>
      <c r="T152" s="1"/>
      <c r="U152" s="1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</row>
    <row r="153" spans="17:142" x14ac:dyDescent="0.2">
      <c r="Q153" s="1"/>
      <c r="R153" s="1"/>
      <c r="S153" s="1"/>
      <c r="T153" s="1"/>
      <c r="U153" s="1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</row>
    <row r="154" spans="17:142" x14ac:dyDescent="0.2">
      <c r="Q154" s="1"/>
      <c r="R154" s="1"/>
      <c r="S154" s="1"/>
      <c r="T154" s="1"/>
      <c r="U154" s="1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</row>
    <row r="155" spans="17:142" x14ac:dyDescent="0.2">
      <c r="Q155" s="1"/>
      <c r="R155" s="1"/>
      <c r="S155" s="1"/>
      <c r="T155" s="1"/>
      <c r="U155" s="1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</row>
    <row r="156" spans="17:142" x14ac:dyDescent="0.2">
      <c r="Q156" s="1"/>
      <c r="R156" s="1"/>
      <c r="S156" s="1"/>
      <c r="T156" s="1"/>
      <c r="U156" s="1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</row>
    <row r="157" spans="17:142" x14ac:dyDescent="0.2">
      <c r="Q157" s="1"/>
      <c r="R157" s="1"/>
      <c r="S157" s="1"/>
      <c r="T157" s="1"/>
      <c r="U157" s="1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</row>
    <row r="158" spans="17:142" x14ac:dyDescent="0.2">
      <c r="Q158" s="1"/>
      <c r="R158" s="1"/>
      <c r="S158" s="1"/>
      <c r="T158" s="1"/>
      <c r="U158" s="1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</row>
    <row r="159" spans="17:142" x14ac:dyDescent="0.2">
      <c r="Q159" s="1"/>
      <c r="R159" s="1"/>
      <c r="S159" s="1"/>
      <c r="T159" s="1"/>
      <c r="U159" s="1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</row>
    <row r="160" spans="17:142" x14ac:dyDescent="0.2">
      <c r="Q160" s="1"/>
      <c r="R160" s="1"/>
      <c r="S160" s="1"/>
      <c r="T160" s="1"/>
      <c r="U160" s="1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</row>
    <row r="161" spans="17:142" x14ac:dyDescent="0.2">
      <c r="Q161" s="1"/>
      <c r="R161" s="1"/>
      <c r="S161" s="1"/>
      <c r="T161" s="1"/>
      <c r="U161" s="1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</row>
    <row r="162" spans="17:142" x14ac:dyDescent="0.2">
      <c r="Q162" s="1"/>
      <c r="R162" s="1"/>
      <c r="S162" s="1"/>
      <c r="T162" s="1"/>
      <c r="U162" s="1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</row>
    <row r="163" spans="17:142" x14ac:dyDescent="0.2">
      <c r="Q163" s="1"/>
      <c r="R163" s="1"/>
      <c r="S163" s="1"/>
      <c r="T163" s="1"/>
      <c r="U163" s="1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</row>
    <row r="164" spans="17:142" x14ac:dyDescent="0.2">
      <c r="Q164" s="1"/>
      <c r="R164" s="1"/>
      <c r="S164" s="1"/>
      <c r="T164" s="1"/>
      <c r="U164" s="1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</row>
    <row r="165" spans="17:142" x14ac:dyDescent="0.2">
      <c r="Q165" s="1"/>
      <c r="R165" s="1"/>
      <c r="S165" s="1"/>
      <c r="T165" s="1"/>
      <c r="U165" s="1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</row>
    <row r="166" spans="17:142" x14ac:dyDescent="0.2">
      <c r="Q166" s="1"/>
      <c r="R166" s="1"/>
      <c r="S166" s="1"/>
      <c r="T166" s="1"/>
      <c r="U166" s="1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</row>
    <row r="167" spans="17:142" x14ac:dyDescent="0.2">
      <c r="Q167" s="1"/>
      <c r="R167" s="1"/>
      <c r="S167" s="1"/>
      <c r="T167" s="1"/>
      <c r="U167" s="1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</row>
    <row r="168" spans="17:142" x14ac:dyDescent="0.2">
      <c r="Q168" s="1"/>
      <c r="R168" s="1"/>
      <c r="S168" s="1"/>
      <c r="T168" s="1"/>
      <c r="U168" s="1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</row>
    <row r="169" spans="17:142" x14ac:dyDescent="0.2">
      <c r="Q169" s="1"/>
      <c r="R169" s="1"/>
      <c r="S169" s="1"/>
      <c r="T169" s="1"/>
      <c r="U169" s="1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</row>
    <row r="170" spans="17:142" x14ac:dyDescent="0.2">
      <c r="Q170" s="1"/>
      <c r="R170" s="1"/>
      <c r="S170" s="1"/>
      <c r="T170" s="1"/>
      <c r="U170" s="1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</row>
    <row r="171" spans="17:142" x14ac:dyDescent="0.2">
      <c r="Q171" s="1"/>
      <c r="R171" s="1"/>
      <c r="S171" s="1"/>
      <c r="T171" s="1"/>
      <c r="U171" s="1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</row>
    <row r="172" spans="17:142" x14ac:dyDescent="0.2">
      <c r="Q172" s="1"/>
      <c r="R172" s="1"/>
      <c r="S172" s="1"/>
      <c r="T172" s="1"/>
      <c r="U172" s="1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</row>
    <row r="173" spans="17:142" x14ac:dyDescent="0.2">
      <c r="Q173" s="1"/>
      <c r="R173" s="1"/>
      <c r="S173" s="1"/>
      <c r="T173" s="1"/>
      <c r="U173" s="1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</row>
    <row r="174" spans="17:142" x14ac:dyDescent="0.2">
      <c r="Q174" s="1"/>
      <c r="R174" s="1"/>
      <c r="S174" s="1"/>
      <c r="T174" s="1"/>
      <c r="U174" s="1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</row>
    <row r="175" spans="17:142" x14ac:dyDescent="0.2">
      <c r="Q175" s="1"/>
      <c r="R175" s="1"/>
      <c r="S175" s="1"/>
      <c r="T175" s="1"/>
      <c r="U175" s="1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</row>
    <row r="176" spans="17:142" x14ac:dyDescent="0.2">
      <c r="Q176" s="1"/>
      <c r="R176" s="1"/>
      <c r="S176" s="1"/>
      <c r="T176" s="1"/>
      <c r="U176" s="1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</row>
    <row r="177" spans="17:142" x14ac:dyDescent="0.2">
      <c r="Q177" s="1"/>
      <c r="R177" s="1"/>
      <c r="S177" s="1"/>
      <c r="T177" s="1"/>
      <c r="U177" s="1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</row>
    <row r="178" spans="17:142" x14ac:dyDescent="0.2">
      <c r="Q178" s="1"/>
      <c r="R178" s="1"/>
      <c r="S178" s="1"/>
      <c r="T178" s="1"/>
      <c r="U178" s="1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</row>
    <row r="179" spans="17:142" x14ac:dyDescent="0.2">
      <c r="Q179" s="1"/>
      <c r="R179" s="1"/>
      <c r="S179" s="1"/>
      <c r="T179" s="1"/>
      <c r="U179" s="1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</row>
    <row r="180" spans="17:142" x14ac:dyDescent="0.2">
      <c r="Q180" s="1"/>
      <c r="R180" s="1"/>
      <c r="S180" s="1"/>
      <c r="T180" s="1"/>
      <c r="U180" s="1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</row>
    <row r="181" spans="17:142" x14ac:dyDescent="0.2">
      <c r="Q181" s="1"/>
      <c r="R181" s="1"/>
      <c r="S181" s="1"/>
      <c r="T181" s="1"/>
      <c r="U181" s="1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</row>
    <row r="182" spans="17:142" x14ac:dyDescent="0.2">
      <c r="Q182" s="1"/>
      <c r="R182" s="1"/>
      <c r="S182" s="1"/>
      <c r="T182" s="1"/>
      <c r="U182" s="1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</row>
    <row r="183" spans="17:142" x14ac:dyDescent="0.2">
      <c r="Q183" s="1"/>
      <c r="R183" s="1"/>
      <c r="S183" s="1"/>
      <c r="T183" s="1"/>
      <c r="U183" s="1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</row>
    <row r="184" spans="17:142" x14ac:dyDescent="0.2">
      <c r="Q184" s="1"/>
      <c r="R184" s="1"/>
      <c r="S184" s="1"/>
      <c r="T184" s="1"/>
      <c r="U184" s="1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</row>
    <row r="185" spans="17:142" x14ac:dyDescent="0.2">
      <c r="Q185" s="1"/>
      <c r="R185" s="1"/>
      <c r="S185" s="1"/>
      <c r="T185" s="1"/>
      <c r="U185" s="1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</row>
    <row r="186" spans="17:142" x14ac:dyDescent="0.2">
      <c r="Q186" s="1"/>
      <c r="R186" s="1"/>
      <c r="S186" s="1"/>
      <c r="T186" s="1"/>
      <c r="U186" s="1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</row>
    <row r="187" spans="17:142" x14ac:dyDescent="0.2">
      <c r="Q187" s="1"/>
      <c r="R187" s="1"/>
      <c r="S187" s="1"/>
      <c r="T187" s="1"/>
      <c r="U187" s="1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</row>
    <row r="188" spans="17:142" x14ac:dyDescent="0.2">
      <c r="Q188" s="1"/>
      <c r="R188" s="1"/>
      <c r="S188" s="1"/>
      <c r="T188" s="1"/>
      <c r="U188" s="1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</row>
    <row r="189" spans="17:142" x14ac:dyDescent="0.2">
      <c r="Q189" s="1"/>
      <c r="R189" s="1"/>
      <c r="S189" s="1"/>
      <c r="T189" s="1"/>
      <c r="U189" s="1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</row>
    <row r="190" spans="17:142" x14ac:dyDescent="0.2">
      <c r="Q190" s="1"/>
      <c r="R190" s="1"/>
      <c r="S190" s="1"/>
      <c r="T190" s="1"/>
      <c r="U190" s="1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</row>
    <row r="191" spans="17:142" x14ac:dyDescent="0.2">
      <c r="Q191" s="1"/>
      <c r="R191" s="1"/>
      <c r="S191" s="1"/>
      <c r="T191" s="1"/>
      <c r="U191" s="1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</row>
    <row r="192" spans="17:142" x14ac:dyDescent="0.2">
      <c r="Q192" s="1"/>
      <c r="R192" s="1"/>
      <c r="S192" s="1"/>
      <c r="T192" s="1"/>
      <c r="U192" s="1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</row>
    <row r="193" spans="17:142" x14ac:dyDescent="0.2">
      <c r="Q193" s="1"/>
      <c r="R193" s="1"/>
      <c r="S193" s="1"/>
      <c r="T193" s="1"/>
      <c r="U193" s="1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</row>
    <row r="194" spans="17:142" x14ac:dyDescent="0.2">
      <c r="Q194" s="1"/>
      <c r="R194" s="1"/>
      <c r="S194" s="1"/>
      <c r="T194" s="1"/>
      <c r="U194" s="1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</row>
    <row r="195" spans="17:142" x14ac:dyDescent="0.2">
      <c r="Q195" s="1"/>
      <c r="R195" s="1"/>
      <c r="S195" s="1"/>
      <c r="T195" s="1"/>
      <c r="U195" s="1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</row>
    <row r="196" spans="17:142" x14ac:dyDescent="0.2">
      <c r="Q196" s="1"/>
      <c r="R196" s="1"/>
      <c r="S196" s="1"/>
      <c r="T196" s="1"/>
      <c r="U196" s="1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</row>
    <row r="197" spans="17:142" x14ac:dyDescent="0.2">
      <c r="Q197" s="1"/>
      <c r="R197" s="1"/>
      <c r="S197" s="1"/>
      <c r="T197" s="1"/>
      <c r="U197" s="1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</row>
    <row r="198" spans="17:142" x14ac:dyDescent="0.2">
      <c r="Q198" s="1"/>
      <c r="R198" s="1"/>
      <c r="S198" s="1"/>
      <c r="T198" s="1"/>
      <c r="U198" s="1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</row>
    <row r="199" spans="17:142" x14ac:dyDescent="0.2">
      <c r="Q199" s="1"/>
      <c r="R199" s="1"/>
      <c r="S199" s="1"/>
      <c r="T199" s="1"/>
      <c r="U199" s="1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</row>
    <row r="200" spans="17:142" x14ac:dyDescent="0.2">
      <c r="Q200" s="1"/>
      <c r="R200" s="1"/>
      <c r="S200" s="1"/>
      <c r="T200" s="1"/>
      <c r="U200" s="1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</row>
    <row r="201" spans="17:142" x14ac:dyDescent="0.2">
      <c r="Q201" s="1"/>
      <c r="R201" s="1"/>
      <c r="S201" s="1"/>
      <c r="T201" s="1"/>
      <c r="U201" s="1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</row>
    <row r="202" spans="17:142" x14ac:dyDescent="0.2">
      <c r="Q202" s="1"/>
      <c r="R202" s="1"/>
      <c r="S202" s="1"/>
      <c r="T202" s="1"/>
      <c r="U202" s="1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</row>
    <row r="203" spans="17:142" x14ac:dyDescent="0.2">
      <c r="Q203" s="1"/>
      <c r="R203" s="1"/>
      <c r="S203" s="1"/>
      <c r="T203" s="1"/>
      <c r="U203" s="1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</row>
    <row r="204" spans="17:142" x14ac:dyDescent="0.2">
      <c r="Q204" s="1"/>
      <c r="R204" s="1"/>
      <c r="S204" s="1"/>
      <c r="T204" s="1"/>
      <c r="U204" s="1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</row>
    <row r="205" spans="17:142" x14ac:dyDescent="0.2">
      <c r="Q205" s="1"/>
      <c r="R205" s="1"/>
      <c r="S205" s="1"/>
      <c r="T205" s="1"/>
      <c r="U205" s="1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</row>
    <row r="206" spans="17:142" x14ac:dyDescent="0.2">
      <c r="Q206" s="1"/>
      <c r="R206" s="1"/>
      <c r="S206" s="1"/>
      <c r="T206" s="1"/>
      <c r="U206" s="1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</row>
    <row r="207" spans="17:142" x14ac:dyDescent="0.2">
      <c r="Q207" s="1"/>
      <c r="R207" s="1"/>
      <c r="S207" s="1"/>
      <c r="T207" s="1"/>
      <c r="U207" s="1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</row>
    <row r="208" spans="17:142" x14ac:dyDescent="0.2">
      <c r="Q208" s="1"/>
      <c r="R208" s="1"/>
      <c r="S208" s="1"/>
      <c r="T208" s="1"/>
      <c r="U208" s="1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</row>
    <row r="209" spans="17:142" x14ac:dyDescent="0.2">
      <c r="Q209" s="1"/>
      <c r="R209" s="1"/>
      <c r="S209" s="1"/>
      <c r="T209" s="1"/>
      <c r="U209" s="1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</row>
    <row r="210" spans="17:142" x14ac:dyDescent="0.2">
      <c r="Q210" s="1"/>
      <c r="R210" s="1"/>
      <c r="S210" s="1"/>
      <c r="T210" s="1"/>
      <c r="U210" s="1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</row>
    <row r="211" spans="17:142" x14ac:dyDescent="0.2">
      <c r="Q211" s="1"/>
      <c r="R211" s="1"/>
      <c r="S211" s="1"/>
      <c r="T211" s="1"/>
      <c r="U211" s="1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</row>
    <row r="212" spans="17:142" x14ac:dyDescent="0.2">
      <c r="Q212" s="1"/>
      <c r="R212" s="1"/>
      <c r="S212" s="1"/>
      <c r="T212" s="1"/>
      <c r="U212" s="1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</row>
    <row r="213" spans="17:142" x14ac:dyDescent="0.2">
      <c r="Q213" s="1"/>
      <c r="R213" s="1"/>
      <c r="S213" s="1"/>
      <c r="T213" s="1"/>
      <c r="U213" s="1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</row>
    <row r="214" spans="17:142" x14ac:dyDescent="0.2">
      <c r="Q214" s="1"/>
      <c r="R214" s="1"/>
      <c r="S214" s="1"/>
      <c r="T214" s="1"/>
      <c r="U214" s="1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</row>
    <row r="215" spans="17:142" x14ac:dyDescent="0.2">
      <c r="Q215" s="1"/>
      <c r="R215" s="1"/>
      <c r="S215" s="1"/>
      <c r="T215" s="1"/>
      <c r="U215" s="1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</row>
    <row r="216" spans="17:142" x14ac:dyDescent="0.2">
      <c r="Q216" s="1"/>
      <c r="R216" s="1"/>
      <c r="S216" s="1"/>
      <c r="T216" s="1"/>
      <c r="U216" s="1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</row>
    <row r="217" spans="17:142" x14ac:dyDescent="0.2">
      <c r="Q217" s="1"/>
      <c r="R217" s="1"/>
      <c r="S217" s="1"/>
      <c r="T217" s="1"/>
      <c r="U217" s="1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</row>
    <row r="218" spans="17:142" x14ac:dyDescent="0.2">
      <c r="Q218" s="1"/>
      <c r="R218" s="1"/>
      <c r="S218" s="1"/>
      <c r="T218" s="1"/>
      <c r="U218" s="1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</row>
    <row r="219" spans="17:142" x14ac:dyDescent="0.2">
      <c r="Q219" s="1"/>
      <c r="R219" s="1"/>
      <c r="S219" s="1"/>
      <c r="T219" s="1"/>
      <c r="U219" s="1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</row>
    <row r="220" spans="17:142" x14ac:dyDescent="0.2">
      <c r="Q220" s="1"/>
      <c r="R220" s="1"/>
      <c r="S220" s="1"/>
      <c r="T220" s="1"/>
      <c r="U220" s="1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</row>
    <row r="221" spans="17:142" x14ac:dyDescent="0.2">
      <c r="Q221" s="1"/>
      <c r="R221" s="1"/>
      <c r="S221" s="1"/>
      <c r="T221" s="1"/>
      <c r="U221" s="1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</row>
    <row r="222" spans="17:142" x14ac:dyDescent="0.2">
      <c r="Q222" s="1"/>
      <c r="R222" s="1"/>
      <c r="S222" s="1"/>
      <c r="T222" s="1"/>
      <c r="U222" s="1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</row>
    <row r="223" spans="17:142" x14ac:dyDescent="0.2">
      <c r="Q223" s="1"/>
      <c r="R223" s="1"/>
      <c r="S223" s="1"/>
      <c r="T223" s="1"/>
      <c r="U223" s="1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</row>
    <row r="224" spans="17:142" x14ac:dyDescent="0.2">
      <c r="Q224" s="1"/>
      <c r="R224" s="1"/>
      <c r="S224" s="1"/>
      <c r="T224" s="1"/>
      <c r="U224" s="1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</row>
    <row r="225" spans="17:142" x14ac:dyDescent="0.2">
      <c r="Q225" s="1"/>
      <c r="R225" s="1"/>
      <c r="S225" s="1"/>
      <c r="T225" s="1"/>
      <c r="U225" s="1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</row>
    <row r="226" spans="17:142" x14ac:dyDescent="0.2">
      <c r="Q226" s="1"/>
      <c r="R226" s="1"/>
      <c r="S226" s="1"/>
      <c r="T226" s="1"/>
      <c r="U226" s="1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</row>
    <row r="227" spans="17:142" x14ac:dyDescent="0.2">
      <c r="Q227" s="1"/>
      <c r="R227" s="1"/>
      <c r="S227" s="1"/>
      <c r="T227" s="1"/>
      <c r="U227" s="1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</row>
    <row r="228" spans="17:142" x14ac:dyDescent="0.2">
      <c r="Q228" s="1"/>
      <c r="R228" s="1"/>
      <c r="S228" s="1"/>
      <c r="T228" s="1"/>
      <c r="U228" s="1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</row>
    <row r="229" spans="17:142" x14ac:dyDescent="0.2">
      <c r="Q229" s="1"/>
      <c r="R229" s="1"/>
      <c r="S229" s="1"/>
      <c r="T229" s="1"/>
      <c r="U229" s="1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</row>
    <row r="230" spans="17:142" x14ac:dyDescent="0.2">
      <c r="Q230" s="1"/>
      <c r="R230" s="1"/>
      <c r="S230" s="1"/>
      <c r="T230" s="1"/>
      <c r="U230" s="1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</row>
    <row r="231" spans="17:142" x14ac:dyDescent="0.2">
      <c r="Q231" s="1"/>
      <c r="R231" s="1"/>
      <c r="S231" s="1"/>
      <c r="T231" s="1"/>
      <c r="U231" s="1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</row>
    <row r="232" spans="17:142" x14ac:dyDescent="0.2">
      <c r="Q232" s="1"/>
      <c r="R232" s="1"/>
      <c r="S232" s="1"/>
      <c r="T232" s="1"/>
      <c r="U232" s="1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</row>
    <row r="233" spans="17:142" x14ac:dyDescent="0.2">
      <c r="Q233" s="1"/>
      <c r="R233" s="1"/>
      <c r="S233" s="1"/>
      <c r="T233" s="1"/>
      <c r="U233" s="1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</row>
    <row r="234" spans="17:142" x14ac:dyDescent="0.2">
      <c r="Q234" s="1"/>
      <c r="R234" s="1"/>
      <c r="S234" s="1"/>
      <c r="T234" s="1"/>
      <c r="U234" s="1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</row>
    <row r="235" spans="17:142" x14ac:dyDescent="0.2">
      <c r="Q235" s="1"/>
      <c r="R235" s="1"/>
      <c r="S235" s="1"/>
      <c r="T235" s="1"/>
      <c r="U235" s="1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</row>
    <row r="236" spans="17:142" x14ac:dyDescent="0.2">
      <c r="Q236" s="1"/>
      <c r="R236" s="1"/>
      <c r="S236" s="1"/>
      <c r="T236" s="1"/>
      <c r="U236" s="1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</row>
    <row r="237" spans="17:142" x14ac:dyDescent="0.2">
      <c r="Q237" s="1"/>
      <c r="R237" s="1"/>
      <c r="S237" s="1"/>
      <c r="T237" s="1"/>
      <c r="U237" s="1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</row>
    <row r="238" spans="17:142" x14ac:dyDescent="0.2">
      <c r="Q238" s="1"/>
      <c r="R238" s="1"/>
      <c r="S238" s="1"/>
      <c r="T238" s="1"/>
      <c r="U238" s="1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</row>
    <row r="239" spans="17:142" x14ac:dyDescent="0.2">
      <c r="Q239" s="1"/>
      <c r="R239" s="1"/>
      <c r="S239" s="1"/>
      <c r="T239" s="1"/>
      <c r="U239" s="1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</row>
    <row r="240" spans="17:142" x14ac:dyDescent="0.2">
      <c r="Q240" s="1"/>
      <c r="R240" s="1"/>
      <c r="S240" s="1"/>
      <c r="T240" s="1"/>
      <c r="U240" s="1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</row>
    <row r="241" spans="17:142" x14ac:dyDescent="0.2">
      <c r="Q241" s="1"/>
      <c r="R241" s="1"/>
      <c r="S241" s="1"/>
      <c r="T241" s="1"/>
      <c r="U241" s="1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</row>
    <row r="242" spans="17:142" x14ac:dyDescent="0.2">
      <c r="Q242" s="1"/>
      <c r="R242" s="1"/>
      <c r="S242" s="1"/>
      <c r="T242" s="1"/>
      <c r="U242" s="1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</row>
    <row r="243" spans="17:142" x14ac:dyDescent="0.2">
      <c r="Q243" s="1"/>
      <c r="R243" s="1"/>
      <c r="S243" s="1"/>
      <c r="T243" s="1"/>
      <c r="U243" s="1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</row>
    <row r="244" spans="17:142" x14ac:dyDescent="0.2">
      <c r="Q244" s="1"/>
      <c r="R244" s="1"/>
      <c r="S244" s="1"/>
      <c r="T244" s="1"/>
      <c r="U244" s="1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</row>
    <row r="245" spans="17:142" x14ac:dyDescent="0.2">
      <c r="Q245" s="1"/>
      <c r="R245" s="1"/>
      <c r="S245" s="1"/>
      <c r="T245" s="1"/>
      <c r="U245" s="1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</row>
    <row r="246" spans="17:142" x14ac:dyDescent="0.2">
      <c r="Q246" s="1"/>
      <c r="R246" s="1"/>
      <c r="S246" s="1"/>
      <c r="T246" s="1"/>
      <c r="U246" s="1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</row>
    <row r="247" spans="17:142" x14ac:dyDescent="0.2">
      <c r="Q247" s="1"/>
      <c r="R247" s="1"/>
      <c r="S247" s="1"/>
      <c r="T247" s="1"/>
      <c r="U247" s="1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</row>
    <row r="248" spans="17:142" x14ac:dyDescent="0.2">
      <c r="Q248" s="1"/>
      <c r="R248" s="1"/>
      <c r="S248" s="1"/>
      <c r="T248" s="1"/>
      <c r="U248" s="1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</row>
    <row r="249" spans="17:142" x14ac:dyDescent="0.2">
      <c r="Q249" s="1"/>
      <c r="R249" s="1"/>
      <c r="S249" s="1"/>
      <c r="T249" s="1"/>
      <c r="U249" s="1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</row>
    <row r="250" spans="17:142" x14ac:dyDescent="0.2">
      <c r="Q250" s="1"/>
      <c r="R250" s="1"/>
      <c r="S250" s="1"/>
      <c r="T250" s="1"/>
      <c r="U250" s="1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</row>
    <row r="251" spans="17:142" x14ac:dyDescent="0.2">
      <c r="Q251" s="1"/>
      <c r="R251" s="1"/>
      <c r="S251" s="1"/>
      <c r="T251" s="1"/>
      <c r="U251" s="1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</row>
    <row r="252" spans="17:142" x14ac:dyDescent="0.2">
      <c r="Q252" s="1"/>
      <c r="R252" s="1"/>
      <c r="S252" s="1"/>
      <c r="T252" s="1"/>
      <c r="U252" s="1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</row>
    <row r="253" spans="17:142" x14ac:dyDescent="0.2">
      <c r="Q253" s="1"/>
      <c r="R253" s="1"/>
      <c r="S253" s="1"/>
      <c r="T253" s="1"/>
      <c r="U253" s="1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</row>
    <row r="254" spans="17:142" x14ac:dyDescent="0.2">
      <c r="Q254" s="1"/>
      <c r="R254" s="1"/>
      <c r="S254" s="1"/>
      <c r="T254" s="1"/>
      <c r="U254" s="1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</row>
    <row r="255" spans="17:142" x14ac:dyDescent="0.2">
      <c r="Q255" s="1"/>
      <c r="R255" s="1"/>
      <c r="S255" s="1"/>
      <c r="T255" s="1"/>
      <c r="U255" s="1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</row>
    <row r="256" spans="17:142" x14ac:dyDescent="0.2">
      <c r="Q256" s="1"/>
      <c r="R256" s="1"/>
      <c r="S256" s="1"/>
      <c r="T256" s="1"/>
      <c r="U256" s="1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</row>
    <row r="257" spans="17:142" x14ac:dyDescent="0.2">
      <c r="Q257" s="1"/>
      <c r="R257" s="1"/>
      <c r="S257" s="1"/>
      <c r="T257" s="1"/>
      <c r="U257" s="1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</row>
    <row r="258" spans="17:142" x14ac:dyDescent="0.2">
      <c r="Q258" s="1"/>
      <c r="R258" s="1"/>
      <c r="S258" s="1"/>
      <c r="T258" s="1"/>
      <c r="U258" s="1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</row>
    <row r="259" spans="17:142" x14ac:dyDescent="0.2">
      <c r="Q259" s="1"/>
      <c r="R259" s="1"/>
      <c r="S259" s="1"/>
      <c r="T259" s="1"/>
      <c r="U259" s="1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</row>
    <row r="260" spans="17:142" x14ac:dyDescent="0.2">
      <c r="Q260" s="1"/>
      <c r="R260" s="1"/>
      <c r="S260" s="1"/>
      <c r="T260" s="1"/>
      <c r="U260" s="1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</row>
    <row r="261" spans="17:142" x14ac:dyDescent="0.2">
      <c r="Q261" s="1"/>
      <c r="R261" s="1"/>
      <c r="S261" s="1"/>
      <c r="T261" s="1"/>
      <c r="U261" s="1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</row>
    <row r="262" spans="17:142" x14ac:dyDescent="0.2">
      <c r="Q262" s="1"/>
      <c r="R262" s="1"/>
      <c r="S262" s="1"/>
      <c r="T262" s="1"/>
      <c r="U262" s="1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</row>
    <row r="263" spans="17:142" x14ac:dyDescent="0.2">
      <c r="Q263" s="1"/>
      <c r="R263" s="1"/>
      <c r="S263" s="1"/>
      <c r="T263" s="1"/>
      <c r="U263" s="1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</row>
    <row r="264" spans="17:142" x14ac:dyDescent="0.2">
      <c r="Q264" s="1"/>
      <c r="R264" s="1"/>
      <c r="S264" s="1"/>
      <c r="T264" s="1"/>
      <c r="U264" s="1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</row>
    <row r="265" spans="17:142" x14ac:dyDescent="0.2">
      <c r="Q265" s="1"/>
      <c r="R265" s="1"/>
      <c r="S265" s="1"/>
      <c r="T265" s="1"/>
      <c r="U265" s="1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</row>
    <row r="266" spans="17:142" x14ac:dyDescent="0.2">
      <c r="Q266" s="1"/>
      <c r="R266" s="1"/>
      <c r="S266" s="1"/>
      <c r="T266" s="1"/>
      <c r="U266" s="1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</row>
    <row r="267" spans="17:142" x14ac:dyDescent="0.2">
      <c r="Q267" s="1"/>
      <c r="R267" s="1"/>
      <c r="S267" s="1"/>
      <c r="T267" s="1"/>
      <c r="U267" s="1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</row>
    <row r="268" spans="17:142" x14ac:dyDescent="0.2">
      <c r="Q268" s="1"/>
      <c r="R268" s="1"/>
      <c r="S268" s="1"/>
      <c r="T268" s="1"/>
      <c r="U268" s="1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</row>
    <row r="269" spans="17:142" x14ac:dyDescent="0.2">
      <c r="Q269" s="1"/>
      <c r="R269" s="1"/>
      <c r="S269" s="1"/>
      <c r="T269" s="1"/>
      <c r="U269" s="1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</row>
    <row r="270" spans="17:142" x14ac:dyDescent="0.2">
      <c r="Q270" s="1"/>
      <c r="R270" s="1"/>
      <c r="S270" s="1"/>
      <c r="T270" s="1"/>
      <c r="U270" s="1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</row>
    <row r="271" spans="17:142" x14ac:dyDescent="0.2">
      <c r="Q271" s="1"/>
      <c r="R271" s="1"/>
      <c r="S271" s="1"/>
      <c r="T271" s="1"/>
      <c r="U271" s="1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</row>
    <row r="272" spans="17:142" x14ac:dyDescent="0.2">
      <c r="Q272" s="1"/>
      <c r="R272" s="1"/>
      <c r="S272" s="1"/>
      <c r="T272" s="1"/>
      <c r="U272" s="1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</row>
    <row r="273" spans="17:142" x14ac:dyDescent="0.2">
      <c r="Q273" s="1"/>
      <c r="R273" s="1"/>
      <c r="S273" s="1"/>
      <c r="T273" s="1"/>
      <c r="U273" s="1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</row>
    <row r="274" spans="17:142" x14ac:dyDescent="0.2">
      <c r="Q274" s="1"/>
      <c r="R274" s="1"/>
      <c r="S274" s="1"/>
      <c r="T274" s="1"/>
      <c r="U274" s="1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</row>
    <row r="275" spans="17:142" x14ac:dyDescent="0.2"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</row>
    <row r="276" spans="17:142" x14ac:dyDescent="0.2"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</row>
    <row r="277" spans="17:142" x14ac:dyDescent="0.2"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</row>
  </sheetData>
  <sheetProtection selectLockedCells="1"/>
  <mergeCells count="36">
    <mergeCell ref="L27:L28"/>
    <mergeCell ref="M27:M28"/>
    <mergeCell ref="N27:N28"/>
    <mergeCell ref="O27:O28"/>
    <mergeCell ref="F27:F28"/>
    <mergeCell ref="G27:G28"/>
    <mergeCell ref="H27:H28"/>
    <mergeCell ref="I27:I28"/>
    <mergeCell ref="J27:J28"/>
    <mergeCell ref="K27:K28"/>
    <mergeCell ref="G13:H13"/>
    <mergeCell ref="I13:J13"/>
    <mergeCell ref="K13:L13"/>
    <mergeCell ref="M13:N13"/>
    <mergeCell ref="O13:P13"/>
    <mergeCell ref="G14:H14"/>
    <mergeCell ref="I14:J14"/>
    <mergeCell ref="K14:L14"/>
    <mergeCell ref="M14:N14"/>
    <mergeCell ref="O14:P14"/>
    <mergeCell ref="G11:H11"/>
    <mergeCell ref="I11:J11"/>
    <mergeCell ref="K11:L11"/>
    <mergeCell ref="M11:N11"/>
    <mergeCell ref="O11:P11"/>
    <mergeCell ref="G12:H12"/>
    <mergeCell ref="I12:J12"/>
    <mergeCell ref="K12:L12"/>
    <mergeCell ref="M12:N12"/>
    <mergeCell ref="O12:P12"/>
    <mergeCell ref="F8:P8"/>
    <mergeCell ref="G10:H10"/>
    <mergeCell ref="I10:J10"/>
    <mergeCell ref="K10:L10"/>
    <mergeCell ref="M10:N10"/>
    <mergeCell ref="O10:P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0" min="3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77"/>
  <sheetViews>
    <sheetView showGridLines="0" tabSelected="1" zoomScaleNormal="100" zoomScaleSheetLayoutView="130" workbookViewId="0">
      <selection activeCell="N22" sqref="N22"/>
    </sheetView>
  </sheetViews>
  <sheetFormatPr baseColWidth="10" defaultColWidth="11.42578125" defaultRowHeight="11.25" x14ac:dyDescent="0.2"/>
  <cols>
    <col min="1" max="1" width="3.7109375" style="1" customWidth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0.710937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4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10.140625" style="4" hidden="1" customWidth="1"/>
    <col min="21" max="21" width="15.85546875" style="4" hidden="1" customWidth="1"/>
    <col min="22" max="22" width="12.28515625" style="1" customWidth="1"/>
    <col min="23" max="23" width="11.42578125" style="1" customWidth="1"/>
    <col min="24" max="25" width="11.7109375" style="1" customWidth="1"/>
    <col min="26" max="26" width="11.42578125" style="1" customWidth="1"/>
    <col min="27" max="16384" width="11.42578125" style="1"/>
  </cols>
  <sheetData>
    <row r="1" spans="3:142" x14ac:dyDescent="0.2">
      <c r="P1" s="27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</row>
    <row r="2" spans="3:142" x14ac:dyDescent="0.2"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3:142" x14ac:dyDescent="0.2"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</row>
    <row r="4" spans="3:142" x14ac:dyDescent="0.2"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</row>
    <row r="5" spans="3:142" x14ac:dyDescent="0.2">
      <c r="I5" s="2"/>
      <c r="J5" s="2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</row>
    <row r="6" spans="3:142" x14ac:dyDescent="0.2"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</row>
    <row r="7" spans="3:142" x14ac:dyDescent="0.2"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</row>
    <row r="8" spans="3:142" ht="15.75" x14ac:dyDescent="0.25">
      <c r="F8" s="87" t="s">
        <v>44</v>
      </c>
      <c r="G8" s="88"/>
      <c r="H8" s="88"/>
      <c r="I8" s="88"/>
      <c r="J8" s="88"/>
      <c r="K8" s="88"/>
      <c r="L8" s="88"/>
      <c r="M8" s="88"/>
      <c r="N8" s="88"/>
      <c r="O8" s="89"/>
      <c r="P8" s="90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</row>
    <row r="9" spans="3:142" x14ac:dyDescent="0.2">
      <c r="L9" s="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</row>
    <row r="10" spans="3:142" ht="12.75" customHeight="1" x14ac:dyDescent="0.2">
      <c r="F10" s="80" t="s">
        <v>0</v>
      </c>
      <c r="G10" s="91">
        <v>44761</v>
      </c>
      <c r="H10" s="92"/>
      <c r="I10" s="93" t="s">
        <v>1</v>
      </c>
      <c r="J10" s="94"/>
      <c r="K10" s="95">
        <f>XIRR(N30:N38,D30:D38)</f>
        <v>1.0037544369697574E-2</v>
      </c>
      <c r="L10" s="96"/>
      <c r="M10" s="93" t="s">
        <v>29</v>
      </c>
      <c r="N10" s="94"/>
      <c r="O10" s="95" t="s">
        <v>41</v>
      </c>
      <c r="P10" s="96"/>
      <c r="Q10" s="3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</row>
    <row r="11" spans="3:142" ht="12.75" customHeight="1" x14ac:dyDescent="0.2">
      <c r="F11" s="81" t="s">
        <v>3</v>
      </c>
      <c r="G11" s="103">
        <f>+F38</f>
        <v>45492</v>
      </c>
      <c r="H11" s="104"/>
      <c r="I11" s="99" t="s">
        <v>19</v>
      </c>
      <c r="J11" s="100"/>
      <c r="K11" s="97">
        <f>+NOMINAL(K10,4)</f>
        <v>9.9999819662270895E-3</v>
      </c>
      <c r="L11" s="98"/>
      <c r="M11" s="99" t="s">
        <v>32</v>
      </c>
      <c r="N11" s="100"/>
      <c r="O11" s="105" t="s">
        <v>33</v>
      </c>
      <c r="P11" s="106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</row>
    <row r="12" spans="3:142" ht="12.75" customHeight="1" x14ac:dyDescent="0.2">
      <c r="C12" s="34"/>
      <c r="F12" s="81" t="s">
        <v>30</v>
      </c>
      <c r="G12" s="97" t="s">
        <v>24</v>
      </c>
      <c r="H12" s="98"/>
      <c r="I12" s="99" t="s">
        <v>31</v>
      </c>
      <c r="J12" s="100"/>
      <c r="K12" s="101">
        <f>+(U40/T40)*12</f>
        <v>17.964492658506252</v>
      </c>
      <c r="L12" s="102"/>
      <c r="M12" s="99" t="s">
        <v>2</v>
      </c>
      <c r="N12" s="100"/>
      <c r="O12" s="97">
        <v>1</v>
      </c>
      <c r="P12" s="98"/>
      <c r="R12" s="29"/>
      <c r="T12" s="28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</row>
    <row r="13" spans="3:142" ht="12.75" customHeight="1" x14ac:dyDescent="0.2">
      <c r="F13" s="81" t="s">
        <v>40</v>
      </c>
      <c r="G13" s="115">
        <v>127.57940000000001</v>
      </c>
      <c r="H13" s="116"/>
      <c r="I13" s="99" t="s">
        <v>27</v>
      </c>
      <c r="J13" s="100"/>
      <c r="K13" s="101" t="s">
        <v>36</v>
      </c>
      <c r="L13" s="102"/>
      <c r="M13" s="99" t="s">
        <v>35</v>
      </c>
      <c r="N13" s="100"/>
      <c r="O13" s="117">
        <v>4467805</v>
      </c>
      <c r="P13" s="118"/>
      <c r="R13" s="29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</row>
    <row r="14" spans="3:142" ht="12.75" customHeight="1" x14ac:dyDescent="0.2">
      <c r="F14" s="82" t="s">
        <v>4</v>
      </c>
      <c r="G14" s="107">
        <f>+$G$10</f>
        <v>44761</v>
      </c>
      <c r="H14" s="108"/>
      <c r="I14" s="109" t="s">
        <v>28</v>
      </c>
      <c r="J14" s="110"/>
      <c r="K14" s="111">
        <v>24</v>
      </c>
      <c r="L14" s="112"/>
      <c r="M14" s="109" t="s">
        <v>42</v>
      </c>
      <c r="N14" s="110"/>
      <c r="O14" s="129">
        <v>0.01</v>
      </c>
      <c r="P14" s="114"/>
      <c r="R14" s="2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</row>
    <row r="15" spans="3:142" x14ac:dyDescent="0.2">
      <c r="G15" s="24"/>
      <c r="H15" s="6"/>
      <c r="I15" s="6"/>
      <c r="L15" s="7"/>
      <c r="M15" s="8"/>
      <c r="R15" s="2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</row>
    <row r="16" spans="3:142" x14ac:dyDescent="0.2">
      <c r="I16" s="71" t="s">
        <v>11</v>
      </c>
      <c r="J16" s="72" t="s">
        <v>17</v>
      </c>
      <c r="K16" s="84" t="s">
        <v>12</v>
      </c>
      <c r="L16" s="73" t="s">
        <v>13</v>
      </c>
      <c r="M16" s="8"/>
      <c r="R16" s="2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</row>
    <row r="17" spans="2:142" ht="12.75" customHeight="1" x14ac:dyDescent="0.2">
      <c r="I17" s="74">
        <f>+F31</f>
        <v>44853</v>
      </c>
      <c r="J17" s="65">
        <f>+$O$13*K31/100</f>
        <v>0</v>
      </c>
      <c r="K17" s="64">
        <f>+$O$13*J31/100</f>
        <v>11261.316712328768</v>
      </c>
      <c r="L17" s="21">
        <f>SUM(J17:K17)</f>
        <v>11261.316712328768</v>
      </c>
      <c r="M17" s="8"/>
      <c r="O17" s="31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</row>
    <row r="18" spans="2:142" ht="12.75" customHeight="1" x14ac:dyDescent="0.2">
      <c r="I18" s="74">
        <f t="shared" ref="I18:I23" si="0">+F32</f>
        <v>44945</v>
      </c>
      <c r="J18" s="65">
        <f t="shared" ref="J18:J24" si="1">+$O$13*K32/100</f>
        <v>0</v>
      </c>
      <c r="K18" s="64">
        <f t="shared" ref="K18:K24" si="2">+$O$13*J32/100</f>
        <v>11261.316712328768</v>
      </c>
      <c r="L18" s="21">
        <f t="shared" ref="L18:L24" si="3">SUM(J18:K18)</f>
        <v>11261.316712328768</v>
      </c>
      <c r="M18" s="8"/>
      <c r="O18" s="86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</row>
    <row r="19" spans="2:142" ht="12.75" customHeight="1" x14ac:dyDescent="0.2">
      <c r="I19" s="74">
        <f t="shared" si="0"/>
        <v>45035</v>
      </c>
      <c r="J19" s="65">
        <f t="shared" si="1"/>
        <v>0</v>
      </c>
      <c r="K19" s="64">
        <f t="shared" si="2"/>
        <v>11016.505479452053</v>
      </c>
      <c r="L19" s="21">
        <f t="shared" si="3"/>
        <v>11016.505479452053</v>
      </c>
      <c r="M19" s="8"/>
      <c r="O19" s="31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</row>
    <row r="20" spans="2:142" ht="12.75" customHeight="1" x14ac:dyDescent="0.2">
      <c r="I20" s="74">
        <f t="shared" si="0"/>
        <v>45126</v>
      </c>
      <c r="J20" s="65">
        <f t="shared" si="1"/>
        <v>1474375.65</v>
      </c>
      <c r="K20" s="64">
        <f t="shared" si="2"/>
        <v>11138.911095890413</v>
      </c>
      <c r="L20" s="21">
        <f t="shared" si="3"/>
        <v>1485514.5610958904</v>
      </c>
      <c r="M20" s="8"/>
      <c r="O20" s="31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</row>
    <row r="21" spans="2:142" ht="12.75" customHeight="1" x14ac:dyDescent="0.2">
      <c r="I21" s="74">
        <f t="shared" si="0"/>
        <v>45218</v>
      </c>
      <c r="J21" s="65">
        <f t="shared" si="1"/>
        <v>0</v>
      </c>
      <c r="K21" s="64">
        <f t="shared" si="2"/>
        <v>7545.0821972602744</v>
      </c>
      <c r="L21" s="21">
        <f t="shared" si="3"/>
        <v>7545.0821972602744</v>
      </c>
      <c r="M21" s="8"/>
      <c r="O21" s="31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</row>
    <row r="22" spans="2:142" ht="12.75" customHeight="1" x14ac:dyDescent="0.2">
      <c r="I22" s="74">
        <f t="shared" si="0"/>
        <v>45310</v>
      </c>
      <c r="J22" s="65">
        <f t="shared" si="1"/>
        <v>1474375.65</v>
      </c>
      <c r="K22" s="64">
        <f t="shared" si="2"/>
        <v>7545.0821972602744</v>
      </c>
      <c r="L22" s="21">
        <f t="shared" si="3"/>
        <v>1481920.7321972603</v>
      </c>
      <c r="M22" s="8"/>
      <c r="O22" s="31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</row>
    <row r="23" spans="2:142" ht="12.75" customHeight="1" x14ac:dyDescent="0.2">
      <c r="I23" s="74">
        <f t="shared" si="0"/>
        <v>45401</v>
      </c>
      <c r="J23" s="65">
        <f t="shared" si="1"/>
        <v>0</v>
      </c>
      <c r="K23" s="64">
        <f t="shared" si="2"/>
        <v>3787.22977260274</v>
      </c>
      <c r="L23" s="21">
        <f t="shared" si="3"/>
        <v>3787.22977260274</v>
      </c>
      <c r="M23" s="8"/>
      <c r="O23" s="31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</row>
    <row r="24" spans="2:142" ht="12.75" customHeight="1" x14ac:dyDescent="0.2">
      <c r="I24" s="74">
        <f>+F38</f>
        <v>45492</v>
      </c>
      <c r="J24" s="65">
        <f t="shared" si="1"/>
        <v>1519053.7</v>
      </c>
      <c r="K24" s="64">
        <f t="shared" si="2"/>
        <v>3787.22977260274</v>
      </c>
      <c r="L24" s="21">
        <f t="shared" si="3"/>
        <v>1522840.9297726026</v>
      </c>
      <c r="M24" s="8"/>
      <c r="O24" s="31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</row>
    <row r="25" spans="2:142" ht="12.75" customHeight="1" x14ac:dyDescent="0.2">
      <c r="I25" s="75" t="s">
        <v>13</v>
      </c>
      <c r="J25" s="76">
        <f>SUM(J17:J24)</f>
        <v>4467805</v>
      </c>
      <c r="K25" s="85">
        <f>SUM(K17:K24)</f>
        <v>67342.673939726024</v>
      </c>
      <c r="L25" s="77">
        <f>SUM(J25:K25)</f>
        <v>4535147.6739397263</v>
      </c>
      <c r="M25" s="8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</row>
    <row r="26" spans="2:142" x14ac:dyDescent="0.2">
      <c r="G26" s="46"/>
      <c r="H26" s="6"/>
      <c r="I26" s="6"/>
      <c r="L26" s="7"/>
      <c r="M26" s="8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</row>
    <row r="27" spans="2:142" ht="14.25" customHeight="1" x14ac:dyDescent="0.2">
      <c r="F27" s="125" t="s">
        <v>18</v>
      </c>
      <c r="G27" s="127" t="s">
        <v>34</v>
      </c>
      <c r="H27" s="127" t="s">
        <v>14</v>
      </c>
      <c r="I27" s="127" t="s">
        <v>22</v>
      </c>
      <c r="J27" s="119" t="s">
        <v>21</v>
      </c>
      <c r="K27" s="119" t="s">
        <v>5</v>
      </c>
      <c r="L27" s="119" t="s">
        <v>15</v>
      </c>
      <c r="M27" s="121" t="s">
        <v>6</v>
      </c>
      <c r="N27" s="123" t="s">
        <v>16</v>
      </c>
      <c r="Q27" s="9" t="s">
        <v>20</v>
      </c>
      <c r="R27" s="9" t="s">
        <v>7</v>
      </c>
      <c r="S27" s="9" t="s">
        <v>8</v>
      </c>
      <c r="T27" s="9" t="s">
        <v>9</v>
      </c>
      <c r="U27" s="9" t="s">
        <v>10</v>
      </c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</row>
    <row r="28" spans="2:142" x14ac:dyDescent="0.2">
      <c r="F28" s="126"/>
      <c r="G28" s="128"/>
      <c r="H28" s="128"/>
      <c r="I28" s="128"/>
      <c r="J28" s="120"/>
      <c r="K28" s="120"/>
      <c r="L28" s="120"/>
      <c r="M28" s="122"/>
      <c r="N28" s="124"/>
      <c r="Q28" s="10"/>
      <c r="R28" s="11">
        <f>+K10</f>
        <v>1.0037544369697574E-2</v>
      </c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</row>
    <row r="29" spans="2:142" x14ac:dyDescent="0.2">
      <c r="B29" s="1" t="s">
        <v>23</v>
      </c>
      <c r="F29" s="66"/>
      <c r="G29" s="50"/>
      <c r="H29" s="50"/>
      <c r="I29" s="20">
        <f>+I30</f>
        <v>0.01</v>
      </c>
      <c r="J29" s="51"/>
      <c r="K29" s="51"/>
      <c r="L29" s="52">
        <f>+L30</f>
        <v>100</v>
      </c>
      <c r="M29" s="53"/>
      <c r="N29" s="67"/>
      <c r="Q29" s="10"/>
      <c r="R29" s="11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</row>
    <row r="30" spans="2:142" s="12" customFormat="1" ht="12.75" customHeight="1" x14ac:dyDescent="0.2">
      <c r="B30" s="30">
        <f>+G10</f>
        <v>44761</v>
      </c>
      <c r="C30" s="32"/>
      <c r="D30" s="30">
        <f>+G14</f>
        <v>44761</v>
      </c>
      <c r="E30" s="39">
        <f>+G10</f>
        <v>44761</v>
      </c>
      <c r="F30" s="59">
        <f>+E30</f>
        <v>44761</v>
      </c>
      <c r="G30" s="60"/>
      <c r="H30" s="60"/>
      <c r="I30" s="61">
        <f t="shared" ref="I30" si="4">+$O$14</f>
        <v>0.01</v>
      </c>
      <c r="J30" s="60"/>
      <c r="K30" s="60"/>
      <c r="L30" s="62">
        <v>100</v>
      </c>
      <c r="M30" s="62">
        <f>-O12*100</f>
        <v>-100</v>
      </c>
      <c r="N30" s="63">
        <f>+O13*-1</f>
        <v>-4467805</v>
      </c>
      <c r="O30" s="1"/>
      <c r="P30" s="1"/>
      <c r="Q30" s="16">
        <f t="shared" ref="Q30:Q39" si="5">H30/365</f>
        <v>0</v>
      </c>
      <c r="R30" s="16">
        <f t="shared" ref="R30:R39" si="6">1/(1+$K$10)^(H30/365)</f>
        <v>1</v>
      </c>
      <c r="S30" s="17">
        <f t="shared" ref="S30:S31" si="7">+M30</f>
        <v>-100</v>
      </c>
      <c r="T30" s="17">
        <f t="shared" ref="T30:T31" si="8">+S30*R30</f>
        <v>-100</v>
      </c>
      <c r="U30" s="17">
        <f t="shared" ref="U30" si="9">+T30*Q30</f>
        <v>0</v>
      </c>
      <c r="V30" s="1"/>
      <c r="W30" s="1"/>
      <c r="X30" s="1"/>
      <c r="Y30" s="1"/>
      <c r="Z30" s="1"/>
      <c r="AA30" s="1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2:142" s="12" customFormat="1" ht="12.75" customHeight="1" x14ac:dyDescent="0.2">
      <c r="B31" s="30">
        <v>44853</v>
      </c>
      <c r="C31" s="32">
        <f t="shared" ref="C31:C38" si="10">+B31-B30</f>
        <v>92</v>
      </c>
      <c r="D31" s="30">
        <f t="shared" ref="D31:D38" si="11">+F31</f>
        <v>44853</v>
      </c>
      <c r="E31" s="39">
        <f t="shared" ref="E31:E38" si="12">+E30+C31</f>
        <v>44853</v>
      </c>
      <c r="F31" s="42">
        <f t="shared" ref="F31:F38" si="13">+E31</f>
        <v>44853</v>
      </c>
      <c r="G31" s="43">
        <f t="shared" ref="G31:G38" si="14">+E31-E30</f>
        <v>92</v>
      </c>
      <c r="H31" s="43">
        <f t="shared" ref="H31:H38" si="15">+IF(F31-$G$14&lt;0,0,F31-$G$14)</f>
        <v>92</v>
      </c>
      <c r="I31" s="41">
        <f>+$O$14</f>
        <v>0.01</v>
      </c>
      <c r="J31" s="44">
        <f t="shared" ref="J31:J38" si="16">+I31/365*G31*L30</f>
        <v>0.25205479452054796</v>
      </c>
      <c r="K31" s="45">
        <v>0</v>
      </c>
      <c r="L31" s="45">
        <f t="shared" ref="L31:L37" si="17">+L30-K31</f>
        <v>100</v>
      </c>
      <c r="M31" s="45">
        <f t="shared" ref="M31:M38" si="18">+IF(F31&gt;$G$14,J31+K31,0)</f>
        <v>0.25205479452054796</v>
      </c>
      <c r="N31" s="47">
        <f t="shared" ref="N31:N38" si="19">+M31*$O$13/100</f>
        <v>11261.316712328768</v>
      </c>
      <c r="O31" s="1"/>
      <c r="P31" s="1"/>
      <c r="Q31" s="16">
        <f t="shared" si="5"/>
        <v>0.25205479452054796</v>
      </c>
      <c r="R31" s="16">
        <f t="shared" si="6"/>
        <v>0.99748576802159561</v>
      </c>
      <c r="S31" s="17">
        <f t="shared" si="7"/>
        <v>0.25205479452054796</v>
      </c>
      <c r="T31" s="79">
        <f t="shared" si="8"/>
        <v>0.25142107029585425</v>
      </c>
      <c r="U31" s="17">
        <f>+T31*Q31</f>
        <v>6.3371886211557787E-2</v>
      </c>
      <c r="V31" s="1"/>
      <c r="W31" s="1"/>
      <c r="X31" s="1"/>
      <c r="Y31" s="1"/>
      <c r="Z31" s="1"/>
      <c r="AA31" s="1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</row>
    <row r="32" spans="2:142" s="12" customFormat="1" ht="12.75" customHeight="1" x14ac:dyDescent="0.2">
      <c r="B32" s="30">
        <v>44945</v>
      </c>
      <c r="C32" s="32">
        <f t="shared" si="10"/>
        <v>92</v>
      </c>
      <c r="D32" s="30">
        <f t="shared" si="11"/>
        <v>44945</v>
      </c>
      <c r="E32" s="39">
        <f t="shared" si="12"/>
        <v>44945</v>
      </c>
      <c r="F32" s="42">
        <f t="shared" si="13"/>
        <v>44945</v>
      </c>
      <c r="G32" s="43">
        <f t="shared" si="14"/>
        <v>92</v>
      </c>
      <c r="H32" s="43">
        <f t="shared" si="15"/>
        <v>184</v>
      </c>
      <c r="I32" s="41">
        <f t="shared" ref="I32:I37" si="20">+$O$14</f>
        <v>0.01</v>
      </c>
      <c r="J32" s="44">
        <f t="shared" si="16"/>
        <v>0.25205479452054796</v>
      </c>
      <c r="K32" s="45">
        <v>0</v>
      </c>
      <c r="L32" s="45">
        <f t="shared" si="17"/>
        <v>100</v>
      </c>
      <c r="M32" s="45">
        <f t="shared" si="18"/>
        <v>0.25205479452054796</v>
      </c>
      <c r="N32" s="47">
        <f t="shared" si="19"/>
        <v>11261.316712328768</v>
      </c>
      <c r="O32" s="1"/>
      <c r="P32" s="1"/>
      <c r="Q32" s="16">
        <f t="shared" ref="Q32:Q38" si="21">H32/365</f>
        <v>0.50410958904109593</v>
      </c>
      <c r="R32" s="16">
        <f t="shared" ref="R32:R38" si="22">1/(1+$K$10)^(H32/365)</f>
        <v>0.99497785740563238</v>
      </c>
      <c r="S32" s="17">
        <f t="shared" ref="S32:S38" si="23">+M32</f>
        <v>0.25205479452054796</v>
      </c>
      <c r="T32" s="79">
        <f t="shared" ref="T32:T38" si="24">+S32*R32</f>
        <v>0.25078893940087177</v>
      </c>
      <c r="U32" s="17">
        <f t="shared" ref="U32:U38" si="25">+T32*Q32</f>
        <v>0.12642510917742578</v>
      </c>
      <c r="V32" s="1"/>
      <c r="W32" s="1"/>
      <c r="X32" s="1"/>
      <c r="Y32" s="1"/>
      <c r="Z32" s="1"/>
      <c r="AA32" s="1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</row>
    <row r="33" spans="2:142" s="12" customFormat="1" ht="12.75" customHeight="1" x14ac:dyDescent="0.2">
      <c r="B33" s="30">
        <v>45035</v>
      </c>
      <c r="C33" s="32">
        <f t="shared" si="10"/>
        <v>90</v>
      </c>
      <c r="D33" s="30">
        <f t="shared" si="11"/>
        <v>45035</v>
      </c>
      <c r="E33" s="39">
        <f t="shared" si="12"/>
        <v>45035</v>
      </c>
      <c r="F33" s="42">
        <f t="shared" si="13"/>
        <v>45035</v>
      </c>
      <c r="G33" s="43">
        <f t="shared" si="14"/>
        <v>90</v>
      </c>
      <c r="H33" s="43">
        <f t="shared" si="15"/>
        <v>274</v>
      </c>
      <c r="I33" s="41">
        <f t="shared" si="20"/>
        <v>0.01</v>
      </c>
      <c r="J33" s="44">
        <f t="shared" si="16"/>
        <v>0.24657534246575341</v>
      </c>
      <c r="K33" s="45">
        <v>0</v>
      </c>
      <c r="L33" s="45">
        <f t="shared" si="17"/>
        <v>100</v>
      </c>
      <c r="M33" s="45">
        <f t="shared" si="18"/>
        <v>0.24657534246575341</v>
      </c>
      <c r="N33" s="47">
        <f t="shared" si="19"/>
        <v>11016.505479452053</v>
      </c>
      <c r="O33" s="1"/>
      <c r="P33" s="1"/>
      <c r="Q33" s="16">
        <f t="shared" si="21"/>
        <v>0.75068493150684934</v>
      </c>
      <c r="R33" s="16">
        <f t="shared" si="22"/>
        <v>0.99253056804279838</v>
      </c>
      <c r="S33" s="17">
        <f t="shared" si="23"/>
        <v>0.24657534246575341</v>
      </c>
      <c r="T33" s="79">
        <f t="shared" si="24"/>
        <v>0.24473356472288177</v>
      </c>
      <c r="U33" s="17">
        <f t="shared" si="25"/>
        <v>0.18371779927142359</v>
      </c>
      <c r="V33" s="1"/>
      <c r="W33" s="1"/>
      <c r="X33" s="1"/>
      <c r="Y33" s="1"/>
      <c r="Z33" s="1"/>
      <c r="AA33" s="1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</row>
    <row r="34" spans="2:142" s="12" customFormat="1" ht="12.75" customHeight="1" x14ac:dyDescent="0.2">
      <c r="B34" s="30">
        <v>45126</v>
      </c>
      <c r="C34" s="32">
        <f t="shared" si="10"/>
        <v>91</v>
      </c>
      <c r="D34" s="30">
        <f t="shared" si="11"/>
        <v>45126</v>
      </c>
      <c r="E34" s="39">
        <f t="shared" si="12"/>
        <v>45126</v>
      </c>
      <c r="F34" s="42">
        <f t="shared" si="13"/>
        <v>45126</v>
      </c>
      <c r="G34" s="43">
        <f t="shared" si="14"/>
        <v>91</v>
      </c>
      <c r="H34" s="43">
        <f t="shared" si="15"/>
        <v>365</v>
      </c>
      <c r="I34" s="41">
        <f t="shared" si="20"/>
        <v>0.01</v>
      </c>
      <c r="J34" s="44">
        <f t="shared" si="16"/>
        <v>0.24931506849315069</v>
      </c>
      <c r="K34" s="45">
        <v>33</v>
      </c>
      <c r="L34" s="45">
        <f t="shared" si="17"/>
        <v>67</v>
      </c>
      <c r="M34" s="45">
        <f t="shared" si="18"/>
        <v>33.249315068493154</v>
      </c>
      <c r="N34" s="47">
        <f t="shared" si="19"/>
        <v>1485514.5610958904</v>
      </c>
      <c r="O34" s="1"/>
      <c r="P34" s="1"/>
      <c r="Q34" s="16">
        <f t="shared" si="21"/>
        <v>1</v>
      </c>
      <c r="R34" s="16">
        <f t="shared" si="22"/>
        <v>0.99006220667177136</v>
      </c>
      <c r="S34" s="17">
        <f t="shared" si="23"/>
        <v>33.249315068493154</v>
      </c>
      <c r="T34" s="79">
        <f t="shared" si="24"/>
        <v>32.918890247037311</v>
      </c>
      <c r="U34" s="17">
        <f t="shared" si="25"/>
        <v>32.918890247037311</v>
      </c>
      <c r="V34" s="1"/>
      <c r="W34" s="1"/>
      <c r="X34" s="1"/>
      <c r="Y34" s="1"/>
      <c r="Z34" s="1"/>
      <c r="AA34" s="1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pans="2:142" s="12" customFormat="1" ht="12.75" customHeight="1" x14ac:dyDescent="0.2">
      <c r="B35" s="30">
        <v>45218</v>
      </c>
      <c r="C35" s="32">
        <f t="shared" si="10"/>
        <v>92</v>
      </c>
      <c r="D35" s="30">
        <f t="shared" si="11"/>
        <v>45218</v>
      </c>
      <c r="E35" s="39">
        <f t="shared" si="12"/>
        <v>45218</v>
      </c>
      <c r="F35" s="42">
        <f t="shared" si="13"/>
        <v>45218</v>
      </c>
      <c r="G35" s="43">
        <f t="shared" si="14"/>
        <v>92</v>
      </c>
      <c r="H35" s="43">
        <f t="shared" si="15"/>
        <v>457</v>
      </c>
      <c r="I35" s="41">
        <f t="shared" si="20"/>
        <v>0.01</v>
      </c>
      <c r="J35" s="44">
        <f t="shared" si="16"/>
        <v>0.16887671232876714</v>
      </c>
      <c r="K35" s="45">
        <v>0</v>
      </c>
      <c r="L35" s="45">
        <f t="shared" si="17"/>
        <v>67</v>
      </c>
      <c r="M35" s="45">
        <f t="shared" si="18"/>
        <v>0.16887671232876714</v>
      </c>
      <c r="N35" s="47">
        <f t="shared" si="19"/>
        <v>7545.0821972602744</v>
      </c>
      <c r="O35" s="1"/>
      <c r="P35" s="1"/>
      <c r="Q35" s="16">
        <f t="shared" si="21"/>
        <v>1.252054794520548</v>
      </c>
      <c r="R35" s="16">
        <f t="shared" si="22"/>
        <v>0.98757296061114741</v>
      </c>
      <c r="S35" s="17">
        <f t="shared" si="23"/>
        <v>0.16887671232876714</v>
      </c>
      <c r="T35" s="79">
        <f t="shared" si="24"/>
        <v>0.16677807477279763</v>
      </c>
      <c r="U35" s="17">
        <f t="shared" si="25"/>
        <v>0.20881528814018774</v>
      </c>
      <c r="V35" s="1"/>
      <c r="W35" s="1"/>
      <c r="X35" s="1"/>
      <c r="Y35" s="1"/>
      <c r="Z35" s="1"/>
      <c r="AA35" s="1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</row>
    <row r="36" spans="2:142" s="12" customFormat="1" ht="12.75" customHeight="1" x14ac:dyDescent="0.2">
      <c r="B36" s="30">
        <v>45310</v>
      </c>
      <c r="C36" s="32">
        <f t="shared" si="10"/>
        <v>92</v>
      </c>
      <c r="D36" s="30">
        <f t="shared" si="11"/>
        <v>45310</v>
      </c>
      <c r="E36" s="39">
        <f t="shared" si="12"/>
        <v>45310</v>
      </c>
      <c r="F36" s="42">
        <f t="shared" si="13"/>
        <v>45310</v>
      </c>
      <c r="G36" s="43">
        <f t="shared" si="14"/>
        <v>92</v>
      </c>
      <c r="H36" s="43">
        <f t="shared" si="15"/>
        <v>549</v>
      </c>
      <c r="I36" s="41">
        <f t="shared" si="20"/>
        <v>0.01</v>
      </c>
      <c r="J36" s="44">
        <f>+I36/365*G36*L35</f>
        <v>0.16887671232876714</v>
      </c>
      <c r="K36" s="45">
        <v>33</v>
      </c>
      <c r="L36" s="45">
        <f t="shared" si="17"/>
        <v>34</v>
      </c>
      <c r="M36" s="45">
        <f t="shared" si="18"/>
        <v>33.168876712328768</v>
      </c>
      <c r="N36" s="47">
        <f t="shared" si="19"/>
        <v>1481920.7321972603</v>
      </c>
      <c r="O36" s="1"/>
      <c r="P36" s="1"/>
      <c r="Q36" s="16">
        <f t="shared" si="21"/>
        <v>1.5041095890410958</v>
      </c>
      <c r="R36" s="16">
        <f t="shared" si="22"/>
        <v>0.9850899730925714</v>
      </c>
      <c r="S36" s="17">
        <f t="shared" si="23"/>
        <v>33.168876712328768</v>
      </c>
      <c r="T36" s="79">
        <f t="shared" si="24"/>
        <v>32.674327868058761</v>
      </c>
      <c r="U36" s="17">
        <f t="shared" si="25"/>
        <v>49.145769861819886</v>
      </c>
      <c r="V36" s="1"/>
      <c r="W36" s="1"/>
      <c r="X36" s="1"/>
      <c r="Y36" s="1"/>
      <c r="Z36" s="1"/>
      <c r="AA36" s="1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</row>
    <row r="37" spans="2:142" s="12" customFormat="1" ht="12.75" customHeight="1" x14ac:dyDescent="0.2">
      <c r="B37" s="30">
        <v>45401</v>
      </c>
      <c r="C37" s="32">
        <f t="shared" si="10"/>
        <v>91</v>
      </c>
      <c r="D37" s="30">
        <f t="shared" si="11"/>
        <v>45401</v>
      </c>
      <c r="E37" s="39">
        <f t="shared" si="12"/>
        <v>45401</v>
      </c>
      <c r="F37" s="42">
        <f t="shared" si="13"/>
        <v>45401</v>
      </c>
      <c r="G37" s="43">
        <f t="shared" si="14"/>
        <v>91</v>
      </c>
      <c r="H37" s="43">
        <f t="shared" si="15"/>
        <v>640</v>
      </c>
      <c r="I37" s="41">
        <f t="shared" si="20"/>
        <v>0.01</v>
      </c>
      <c r="J37" s="44">
        <f t="shared" si="16"/>
        <v>8.4767123287671234E-2</v>
      </c>
      <c r="K37" s="45">
        <v>0</v>
      </c>
      <c r="L37" s="45">
        <f t="shared" si="17"/>
        <v>34</v>
      </c>
      <c r="M37" s="45">
        <f t="shared" si="18"/>
        <v>8.4767123287671234E-2</v>
      </c>
      <c r="N37" s="47">
        <f t="shared" si="19"/>
        <v>3787.22977260274</v>
      </c>
      <c r="O37" s="1"/>
      <c r="P37" s="1"/>
      <c r="Q37" s="16">
        <f t="shared" si="21"/>
        <v>1.7534246575342465</v>
      </c>
      <c r="R37" s="16">
        <f t="shared" si="22"/>
        <v>0.98264011601525969</v>
      </c>
      <c r="S37" s="17">
        <f t="shared" si="23"/>
        <v>8.4767123287671234E-2</v>
      </c>
      <c r="T37" s="79">
        <f t="shared" si="24"/>
        <v>8.3295575861677087E-2</v>
      </c>
      <c r="U37" s="17">
        <f t="shared" si="25"/>
        <v>0.14605251657937898</v>
      </c>
      <c r="V37" s="1"/>
      <c r="W37" s="1"/>
      <c r="X37" s="1"/>
      <c r="Y37" s="1"/>
      <c r="Z37" s="1"/>
      <c r="AA37" s="1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</row>
    <row r="38" spans="2:142" s="12" customFormat="1" ht="12.75" customHeight="1" x14ac:dyDescent="0.2">
      <c r="B38" s="30">
        <v>45492</v>
      </c>
      <c r="C38" s="32">
        <f t="shared" si="10"/>
        <v>91</v>
      </c>
      <c r="D38" s="30">
        <f t="shared" si="11"/>
        <v>45492</v>
      </c>
      <c r="E38" s="39">
        <f t="shared" si="12"/>
        <v>45492</v>
      </c>
      <c r="F38" s="54">
        <f t="shared" si="13"/>
        <v>45492</v>
      </c>
      <c r="G38" s="48">
        <f t="shared" si="14"/>
        <v>91</v>
      </c>
      <c r="H38" s="48">
        <f t="shared" si="15"/>
        <v>731</v>
      </c>
      <c r="I38" s="49">
        <f>+$O$14</f>
        <v>0.01</v>
      </c>
      <c r="J38" s="55">
        <f t="shared" si="16"/>
        <v>8.4767123287671234E-2</v>
      </c>
      <c r="K38" s="56">
        <v>34</v>
      </c>
      <c r="L38" s="56">
        <f>+L36-K38</f>
        <v>0</v>
      </c>
      <c r="M38" s="56">
        <f t="shared" si="18"/>
        <v>34.084767123287669</v>
      </c>
      <c r="N38" s="57">
        <f t="shared" si="19"/>
        <v>1522840.9297726026</v>
      </c>
      <c r="O38" s="1"/>
      <c r="P38" s="1"/>
      <c r="Q38" s="16">
        <f t="shared" si="21"/>
        <v>2.0027397260273974</v>
      </c>
      <c r="R38" s="16">
        <f t="shared" si="22"/>
        <v>0.98019635157909057</v>
      </c>
      <c r="S38" s="17">
        <f t="shared" si="23"/>
        <v>34.084767123287669</v>
      </c>
      <c r="T38" s="79">
        <f t="shared" si="24"/>
        <v>33.409764378669507</v>
      </c>
      <c r="U38" s="17">
        <f t="shared" si="25"/>
        <v>66.911062358376469</v>
      </c>
      <c r="V38" s="1"/>
      <c r="W38" s="1"/>
      <c r="X38" s="1"/>
      <c r="Y38" s="1"/>
      <c r="Z38" s="1"/>
      <c r="AA38" s="1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</row>
    <row r="39" spans="2:142" ht="12.75" customHeight="1" x14ac:dyDescent="0.2">
      <c r="F39" s="40"/>
      <c r="G39" s="13"/>
      <c r="H39" s="15"/>
      <c r="I39" s="41"/>
      <c r="J39" s="14"/>
      <c r="K39" s="38"/>
      <c r="L39" s="15"/>
      <c r="M39" s="15"/>
      <c r="N39" s="37"/>
      <c r="Q39" s="1">
        <f t="shared" si="5"/>
        <v>0</v>
      </c>
      <c r="R39" s="1">
        <f t="shared" si="6"/>
        <v>1</v>
      </c>
      <c r="S39" s="17"/>
      <c r="T39" s="1"/>
      <c r="U39" s="1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</row>
    <row r="40" spans="2:142" x14ac:dyDescent="0.2">
      <c r="F40" s="18"/>
      <c r="G40" s="13"/>
      <c r="H40" s="13"/>
      <c r="I40" s="13"/>
      <c r="J40" s="13"/>
      <c r="K40" s="22">
        <f>SUM(K31:K38)</f>
        <v>100</v>
      </c>
      <c r="L40" s="15"/>
      <c r="M40" s="15"/>
      <c r="N40" s="23">
        <f>SUM(N30:N38)</f>
        <v>67342.673939726781</v>
      </c>
      <c r="Q40" s="19"/>
      <c r="R40" s="19"/>
      <c r="S40" s="17"/>
      <c r="T40" s="17">
        <f>SUM(T31:T38)</f>
        <v>99.99999971881968</v>
      </c>
      <c r="U40" s="17">
        <f>SUM(U31:U38)</f>
        <v>149.70410506661364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</row>
    <row r="41" spans="2:142" x14ac:dyDescent="0.2">
      <c r="T41" s="4" t="s">
        <v>46</v>
      </c>
      <c r="U41" s="130">
        <f>+U40/T40</f>
        <v>1.4970410548755211</v>
      </c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</row>
    <row r="42" spans="2:142" x14ac:dyDescent="0.2">
      <c r="Q42" s="1"/>
      <c r="R42" s="1"/>
      <c r="S42" s="1"/>
      <c r="T42" s="1" t="s">
        <v>47</v>
      </c>
      <c r="U42" s="130">
        <f>+U41*12</f>
        <v>17.964492658506252</v>
      </c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</row>
    <row r="43" spans="2:142" x14ac:dyDescent="0.2">
      <c r="Q43" s="1"/>
      <c r="R43" s="1"/>
      <c r="S43" s="1"/>
      <c r="T43" s="1"/>
      <c r="U43" s="1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</row>
    <row r="44" spans="2:142" x14ac:dyDescent="0.2">
      <c r="Q44" s="1"/>
      <c r="R44" s="1"/>
      <c r="S44" s="1"/>
      <c r="T44" s="1"/>
      <c r="U44" s="1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</row>
    <row r="45" spans="2:142" x14ac:dyDescent="0.2">
      <c r="Q45" s="1"/>
      <c r="R45" s="1"/>
      <c r="S45" s="1"/>
      <c r="T45" s="1"/>
      <c r="U45" s="1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</row>
    <row r="46" spans="2:142" ht="9.75" customHeight="1" x14ac:dyDescent="0.2">
      <c r="Q46" s="1"/>
      <c r="R46" s="1"/>
      <c r="S46" s="1"/>
      <c r="T46" s="1"/>
      <c r="U46" s="1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</row>
    <row r="47" spans="2:142" x14ac:dyDescent="0.2">
      <c r="Q47" s="1"/>
      <c r="R47" s="1"/>
      <c r="S47" s="1"/>
      <c r="T47" s="1"/>
      <c r="U47" s="1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</row>
    <row r="48" spans="2:142" x14ac:dyDescent="0.2">
      <c r="Q48" s="1"/>
      <c r="R48" s="1"/>
      <c r="S48" s="1"/>
      <c r="T48" s="1"/>
      <c r="U48" s="1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</row>
    <row r="49" spans="7:142" x14ac:dyDescent="0.2">
      <c r="Q49" s="1"/>
      <c r="R49" s="1"/>
      <c r="S49" s="1"/>
      <c r="T49" s="1"/>
      <c r="U49" s="1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</row>
    <row r="50" spans="7:142" hidden="1" x14ac:dyDescent="0.2">
      <c r="Q50" s="1"/>
      <c r="R50" s="1"/>
      <c r="S50" s="1"/>
      <c r="T50" s="1"/>
      <c r="U50" s="1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</row>
    <row r="51" spans="7:142" hidden="1" x14ac:dyDescent="0.2">
      <c r="G51" s="58"/>
      <c r="H51" s="58" t="s">
        <v>25</v>
      </c>
      <c r="I51" s="58"/>
      <c r="J51" s="58" t="s">
        <v>26</v>
      </c>
      <c r="Q51" s="1"/>
      <c r="R51" s="1"/>
      <c r="S51" s="1"/>
      <c r="T51" s="1"/>
      <c r="U51" s="1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</row>
    <row r="52" spans="7:142" hidden="1" x14ac:dyDescent="0.2">
      <c r="G52" s="58">
        <v>1</v>
      </c>
      <c r="H52" s="58"/>
      <c r="I52" s="58"/>
      <c r="J52" s="58"/>
      <c r="Q52" s="1"/>
      <c r="R52" s="1"/>
      <c r="S52" s="1"/>
      <c r="T52" s="1"/>
      <c r="U52" s="1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</row>
    <row r="53" spans="7:142" hidden="1" x14ac:dyDescent="0.2">
      <c r="G53" s="58">
        <v>2</v>
      </c>
      <c r="H53" s="58"/>
      <c r="I53" s="58"/>
      <c r="J53" s="58"/>
      <c r="Q53" s="1"/>
      <c r="R53" s="1"/>
      <c r="S53" s="1"/>
      <c r="T53" s="1"/>
      <c r="U53" s="1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</row>
    <row r="54" spans="7:142" hidden="1" x14ac:dyDescent="0.2">
      <c r="G54" s="58">
        <v>3</v>
      </c>
      <c r="H54" s="58">
        <v>1</v>
      </c>
      <c r="I54" s="58"/>
      <c r="J54" s="58"/>
      <c r="Q54" s="1"/>
      <c r="R54" s="1"/>
      <c r="S54" s="1"/>
      <c r="T54" s="1"/>
      <c r="U54" s="1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</row>
    <row r="55" spans="7:142" hidden="1" x14ac:dyDescent="0.2">
      <c r="G55" s="58">
        <v>4</v>
      </c>
      <c r="H55" s="58"/>
      <c r="I55" s="58"/>
      <c r="J55" s="58"/>
      <c r="Q55" s="1"/>
      <c r="R55" s="1"/>
      <c r="S55" s="1"/>
      <c r="T55" s="1"/>
      <c r="U55" s="1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</row>
    <row r="56" spans="7:142" hidden="1" x14ac:dyDescent="0.2">
      <c r="G56" s="58">
        <v>5</v>
      </c>
      <c r="H56" s="58"/>
      <c r="I56" s="58"/>
      <c r="J56" s="58"/>
      <c r="Q56" s="1"/>
      <c r="R56" s="1"/>
      <c r="S56" s="1"/>
      <c r="T56" s="1"/>
      <c r="U56" s="1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</row>
    <row r="57" spans="7:142" hidden="1" x14ac:dyDescent="0.2">
      <c r="G57" s="58">
        <v>6</v>
      </c>
      <c r="H57" s="58">
        <v>2</v>
      </c>
      <c r="I57" s="58">
        <v>1</v>
      </c>
      <c r="J57" s="58"/>
      <c r="Q57" s="1"/>
      <c r="R57" s="1"/>
      <c r="S57" s="1"/>
      <c r="T57" s="1"/>
      <c r="U57" s="1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</row>
    <row r="58" spans="7:142" hidden="1" x14ac:dyDescent="0.2">
      <c r="G58" s="58">
        <v>7</v>
      </c>
      <c r="H58" s="58"/>
      <c r="I58" s="58"/>
      <c r="J58" s="58"/>
      <c r="Q58" s="1"/>
      <c r="R58" s="1"/>
      <c r="S58" s="1"/>
      <c r="T58" s="1"/>
      <c r="U58" s="1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</row>
    <row r="59" spans="7:142" hidden="1" x14ac:dyDescent="0.2">
      <c r="G59" s="58">
        <v>8</v>
      </c>
      <c r="H59" s="58"/>
      <c r="I59" s="58"/>
      <c r="J59" s="58"/>
      <c r="Q59" s="1"/>
      <c r="R59" s="1"/>
      <c r="S59" s="1"/>
      <c r="T59" s="1"/>
      <c r="U59" s="1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</row>
    <row r="60" spans="7:142" hidden="1" x14ac:dyDescent="0.2">
      <c r="G60" s="58">
        <v>9</v>
      </c>
      <c r="H60" s="58">
        <v>3</v>
      </c>
      <c r="I60" s="58"/>
      <c r="J60" s="58"/>
      <c r="Q60" s="1"/>
      <c r="R60" s="1"/>
      <c r="S60" s="1"/>
      <c r="T60" s="1"/>
      <c r="U60" s="1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</row>
    <row r="61" spans="7:142" hidden="1" x14ac:dyDescent="0.2">
      <c r="G61" s="58">
        <v>10</v>
      </c>
      <c r="H61" s="58"/>
      <c r="I61" s="58"/>
      <c r="J61" s="58"/>
      <c r="Q61" s="1"/>
      <c r="R61" s="1"/>
      <c r="S61" s="1"/>
      <c r="T61" s="1"/>
      <c r="U61" s="1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</row>
    <row r="62" spans="7:142" hidden="1" x14ac:dyDescent="0.2">
      <c r="G62" s="58">
        <v>11</v>
      </c>
      <c r="H62" s="58"/>
      <c r="I62" s="58"/>
      <c r="J62" s="58"/>
      <c r="Q62" s="1"/>
      <c r="R62" s="1"/>
      <c r="S62" s="1"/>
      <c r="T62" s="1"/>
      <c r="U62" s="1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</row>
    <row r="63" spans="7:142" hidden="1" x14ac:dyDescent="0.2">
      <c r="G63" s="58">
        <v>12</v>
      </c>
      <c r="H63" s="58">
        <v>4</v>
      </c>
      <c r="I63" s="58">
        <v>2</v>
      </c>
      <c r="J63" s="58"/>
      <c r="Q63" s="1"/>
      <c r="R63" s="1"/>
      <c r="S63" s="1"/>
      <c r="T63" s="1"/>
      <c r="U63" s="1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</row>
    <row r="64" spans="7:142" hidden="1" x14ac:dyDescent="0.2">
      <c r="G64" s="58">
        <v>13</v>
      </c>
      <c r="H64" s="58"/>
      <c r="I64" s="58"/>
      <c r="J64" s="58"/>
      <c r="Q64" s="1"/>
      <c r="R64" s="1"/>
      <c r="S64" s="1"/>
      <c r="T64" s="1"/>
      <c r="U64" s="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</row>
    <row r="65" spans="7:142" hidden="1" x14ac:dyDescent="0.2">
      <c r="G65" s="58">
        <v>14</v>
      </c>
      <c r="H65" s="58"/>
      <c r="I65" s="58"/>
      <c r="J65" s="58"/>
      <c r="Q65" s="1"/>
      <c r="R65" s="1"/>
      <c r="S65" s="1"/>
      <c r="T65" s="1"/>
      <c r="U65" s="1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</row>
    <row r="66" spans="7:142" hidden="1" x14ac:dyDescent="0.2">
      <c r="G66" s="58">
        <v>15</v>
      </c>
      <c r="H66" s="58">
        <v>5</v>
      </c>
      <c r="I66" s="58"/>
      <c r="J66" s="58"/>
      <c r="Q66" s="1"/>
      <c r="R66" s="1"/>
      <c r="S66" s="1"/>
      <c r="T66" s="1"/>
      <c r="U66" s="1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</row>
    <row r="67" spans="7:142" hidden="1" x14ac:dyDescent="0.2">
      <c r="G67" s="58">
        <v>16</v>
      </c>
      <c r="H67" s="58"/>
      <c r="I67" s="58"/>
      <c r="J67" s="58"/>
      <c r="Q67" s="1"/>
      <c r="R67" s="1"/>
      <c r="S67" s="1"/>
      <c r="T67" s="1"/>
      <c r="U67" s="1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</row>
    <row r="68" spans="7:142" hidden="1" x14ac:dyDescent="0.2">
      <c r="G68" s="58">
        <v>17</v>
      </c>
      <c r="H68" s="58"/>
      <c r="I68" s="58"/>
      <c r="J68" s="58"/>
      <c r="Q68" s="1"/>
      <c r="R68" s="1"/>
      <c r="S68" s="1"/>
      <c r="T68" s="1"/>
      <c r="U68" s="1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</row>
    <row r="69" spans="7:142" hidden="1" x14ac:dyDescent="0.2">
      <c r="G69" s="58">
        <v>18</v>
      </c>
      <c r="H69" s="58">
        <v>6</v>
      </c>
      <c r="I69" s="58">
        <v>3</v>
      </c>
      <c r="J69" s="58"/>
      <c r="Q69" s="1"/>
      <c r="R69" s="1"/>
      <c r="S69" s="1"/>
      <c r="T69" s="1"/>
      <c r="U69" s="1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</row>
    <row r="70" spans="7:142" hidden="1" x14ac:dyDescent="0.2">
      <c r="G70" s="58">
        <v>19</v>
      </c>
      <c r="H70" s="58"/>
      <c r="I70" s="58"/>
      <c r="J70" s="58"/>
      <c r="Q70" s="1"/>
      <c r="R70" s="1"/>
      <c r="S70" s="1"/>
      <c r="T70" s="1"/>
      <c r="U70" s="1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</row>
    <row r="71" spans="7:142" hidden="1" x14ac:dyDescent="0.2">
      <c r="G71" s="58">
        <v>20</v>
      </c>
      <c r="H71" s="58"/>
      <c r="I71" s="58"/>
      <c r="J71" s="58"/>
      <c r="Q71" s="1"/>
      <c r="R71" s="1"/>
      <c r="S71" s="1"/>
      <c r="T71" s="1"/>
      <c r="U71" s="1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</row>
    <row r="72" spans="7:142" hidden="1" x14ac:dyDescent="0.2">
      <c r="G72" s="58">
        <v>21</v>
      </c>
      <c r="H72" s="58">
        <v>7</v>
      </c>
      <c r="I72" s="58"/>
      <c r="J72" s="58"/>
      <c r="Q72" s="1"/>
      <c r="R72" s="1"/>
      <c r="S72" s="1"/>
      <c r="T72" s="1"/>
      <c r="U72" s="1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</row>
    <row r="73" spans="7:142" hidden="1" x14ac:dyDescent="0.2">
      <c r="G73" s="58">
        <v>22</v>
      </c>
      <c r="H73" s="58"/>
      <c r="I73" s="58"/>
      <c r="J73" s="58"/>
      <c r="Q73" s="1"/>
      <c r="R73" s="1"/>
      <c r="S73" s="1"/>
      <c r="T73" s="1"/>
      <c r="U73" s="1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</row>
    <row r="74" spans="7:142" hidden="1" x14ac:dyDescent="0.2">
      <c r="G74" s="58">
        <v>23</v>
      </c>
      <c r="H74" s="58"/>
      <c r="I74" s="58"/>
      <c r="J74" s="58"/>
      <c r="Q74" s="1"/>
      <c r="R74" s="1"/>
      <c r="S74" s="1"/>
      <c r="T74" s="1"/>
      <c r="U74" s="1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</row>
    <row r="75" spans="7:142" hidden="1" x14ac:dyDescent="0.2">
      <c r="G75" s="58">
        <v>24</v>
      </c>
      <c r="H75" s="58">
        <v>8</v>
      </c>
      <c r="I75" s="58">
        <v>4</v>
      </c>
      <c r="J75" s="58"/>
      <c r="Q75" s="1"/>
      <c r="R75" s="1"/>
      <c r="S75" s="1"/>
      <c r="T75" s="1"/>
      <c r="U75" s="1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</row>
    <row r="76" spans="7:142" hidden="1" x14ac:dyDescent="0.2">
      <c r="G76" s="58">
        <v>25</v>
      </c>
      <c r="H76" s="58"/>
      <c r="I76" s="58"/>
      <c r="J76" s="58"/>
      <c r="Q76" s="1"/>
      <c r="R76" s="1"/>
      <c r="S76" s="1"/>
      <c r="T76" s="1"/>
      <c r="U76" s="1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</row>
    <row r="77" spans="7:142" hidden="1" x14ac:dyDescent="0.2">
      <c r="G77" s="58">
        <v>26</v>
      </c>
      <c r="H77" s="58"/>
      <c r="I77" s="58"/>
      <c r="J77" s="58"/>
      <c r="Q77" s="1"/>
      <c r="R77" s="1"/>
      <c r="S77" s="1"/>
      <c r="T77" s="1"/>
      <c r="U77" s="1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</row>
    <row r="78" spans="7:142" hidden="1" x14ac:dyDescent="0.2">
      <c r="G78" s="58">
        <v>27</v>
      </c>
      <c r="H78" s="58">
        <v>9</v>
      </c>
      <c r="I78" s="58"/>
      <c r="J78" s="58"/>
      <c r="Q78" s="1"/>
      <c r="R78" s="1"/>
      <c r="S78" s="1"/>
      <c r="T78" s="1"/>
      <c r="U78" s="1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</row>
    <row r="79" spans="7:142" hidden="1" x14ac:dyDescent="0.2">
      <c r="G79" s="58">
        <v>28</v>
      </c>
      <c r="H79" s="58"/>
      <c r="I79" s="58"/>
      <c r="J79" s="58"/>
      <c r="Q79" s="1"/>
      <c r="R79" s="1"/>
      <c r="S79" s="1"/>
      <c r="T79" s="1"/>
      <c r="U79" s="1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</row>
    <row r="80" spans="7:142" hidden="1" x14ac:dyDescent="0.2">
      <c r="G80" s="58">
        <v>29</v>
      </c>
      <c r="H80" s="58"/>
      <c r="I80" s="58"/>
      <c r="J80" s="58"/>
      <c r="Q80" s="1"/>
      <c r="R80" s="1"/>
      <c r="S80" s="1"/>
      <c r="T80" s="1"/>
      <c r="U80" s="1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</row>
    <row r="81" spans="7:142" hidden="1" x14ac:dyDescent="0.2">
      <c r="G81" s="58">
        <v>30</v>
      </c>
      <c r="H81" s="58">
        <v>10</v>
      </c>
      <c r="I81" s="58">
        <v>5</v>
      </c>
      <c r="J81" s="58"/>
      <c r="Q81" s="1"/>
      <c r="R81" s="1"/>
      <c r="S81" s="1"/>
      <c r="T81" s="1"/>
      <c r="U81" s="1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</row>
    <row r="82" spans="7:142" hidden="1" x14ac:dyDescent="0.2">
      <c r="G82" s="58">
        <v>31</v>
      </c>
      <c r="H82" s="58"/>
      <c r="I82" s="58"/>
      <c r="J82" s="58"/>
      <c r="Q82" s="1"/>
      <c r="R82" s="1"/>
      <c r="S82" s="1"/>
      <c r="T82" s="1"/>
      <c r="U82" s="1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</row>
    <row r="83" spans="7:142" hidden="1" x14ac:dyDescent="0.2">
      <c r="G83" s="58">
        <v>32</v>
      </c>
      <c r="H83" s="58"/>
      <c r="I83" s="58"/>
      <c r="J83" s="58"/>
      <c r="Q83" s="1"/>
      <c r="R83" s="1"/>
      <c r="S83" s="1"/>
      <c r="T83" s="1"/>
      <c r="U83" s="1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</row>
    <row r="84" spans="7:142" hidden="1" x14ac:dyDescent="0.2">
      <c r="G84" s="58">
        <v>33</v>
      </c>
      <c r="H84" s="58">
        <v>11</v>
      </c>
      <c r="I84" s="58"/>
      <c r="J84" s="58"/>
      <c r="Q84" s="1"/>
      <c r="R84" s="1"/>
      <c r="S84" s="1"/>
      <c r="T84" s="1"/>
      <c r="U84" s="1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</row>
    <row r="85" spans="7:142" hidden="1" x14ac:dyDescent="0.2">
      <c r="G85" s="58">
        <v>34</v>
      </c>
      <c r="H85" s="58"/>
      <c r="I85" s="58"/>
      <c r="J85" s="58"/>
      <c r="Q85" s="1"/>
      <c r="R85" s="1"/>
      <c r="S85" s="1"/>
      <c r="T85" s="1"/>
      <c r="U85" s="1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</row>
    <row r="86" spans="7:142" hidden="1" x14ac:dyDescent="0.2">
      <c r="G86" s="58">
        <v>35</v>
      </c>
      <c r="H86" s="58"/>
      <c r="I86" s="58"/>
      <c r="J86" s="58"/>
      <c r="Q86" s="1"/>
      <c r="R86" s="1"/>
      <c r="S86" s="1"/>
      <c r="T86" s="1"/>
      <c r="U86" s="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</row>
    <row r="87" spans="7:142" hidden="1" x14ac:dyDescent="0.2">
      <c r="G87" s="58">
        <v>36</v>
      </c>
      <c r="H87" s="58">
        <v>12</v>
      </c>
      <c r="I87" s="58">
        <v>6</v>
      </c>
      <c r="J87" s="58">
        <v>1</v>
      </c>
      <c r="Q87" s="1"/>
      <c r="R87" s="1"/>
      <c r="S87" s="1"/>
      <c r="T87" s="1"/>
      <c r="U87" s="1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</row>
    <row r="88" spans="7:142" hidden="1" x14ac:dyDescent="0.2">
      <c r="G88" s="58">
        <v>37</v>
      </c>
      <c r="H88" s="58"/>
      <c r="I88" s="58"/>
      <c r="J88" s="58"/>
      <c r="Q88" s="1"/>
      <c r="R88" s="1"/>
      <c r="S88" s="1"/>
      <c r="T88" s="1"/>
      <c r="U88" s="1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</row>
    <row r="89" spans="7:142" hidden="1" x14ac:dyDescent="0.2">
      <c r="G89" s="58">
        <v>38</v>
      </c>
      <c r="H89" s="58"/>
      <c r="I89" s="58"/>
      <c r="J89" s="58"/>
      <c r="Q89" s="1"/>
      <c r="R89" s="1"/>
      <c r="S89" s="1"/>
      <c r="T89" s="1"/>
      <c r="U89" s="1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</row>
    <row r="90" spans="7:142" hidden="1" x14ac:dyDescent="0.2">
      <c r="G90" s="58">
        <v>39</v>
      </c>
      <c r="H90" s="58">
        <v>13</v>
      </c>
      <c r="I90" s="58"/>
      <c r="J90" s="58"/>
      <c r="Q90" s="1"/>
      <c r="R90" s="1"/>
      <c r="S90" s="1"/>
      <c r="T90" s="1"/>
      <c r="U90" s="1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</row>
    <row r="91" spans="7:142" hidden="1" x14ac:dyDescent="0.2">
      <c r="G91" s="58">
        <v>40</v>
      </c>
      <c r="H91" s="58"/>
      <c r="I91" s="58"/>
      <c r="J91" s="58"/>
      <c r="Q91" s="1"/>
      <c r="R91" s="1"/>
      <c r="S91" s="1"/>
      <c r="T91" s="1"/>
      <c r="U91" s="1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</row>
    <row r="92" spans="7:142" hidden="1" x14ac:dyDescent="0.2">
      <c r="G92" s="58">
        <v>41</v>
      </c>
      <c r="H92" s="58"/>
      <c r="I92" s="58"/>
      <c r="J92" s="58"/>
      <c r="Q92" s="1"/>
      <c r="R92" s="1"/>
      <c r="S92" s="1"/>
      <c r="T92" s="1"/>
      <c r="U92" s="1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</row>
    <row r="93" spans="7:142" hidden="1" x14ac:dyDescent="0.2">
      <c r="G93" s="58">
        <v>42</v>
      </c>
      <c r="H93" s="58">
        <v>14</v>
      </c>
      <c r="I93" s="58">
        <v>7</v>
      </c>
      <c r="J93" s="58">
        <v>2</v>
      </c>
      <c r="Q93" s="1"/>
      <c r="R93" s="1"/>
      <c r="S93" s="1"/>
      <c r="T93" s="1"/>
      <c r="U93" s="1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</row>
    <row r="94" spans="7:142" hidden="1" x14ac:dyDescent="0.2">
      <c r="G94" s="58">
        <v>43</v>
      </c>
      <c r="H94" s="58"/>
      <c r="I94" s="58"/>
      <c r="J94" s="58"/>
      <c r="Q94" s="1"/>
      <c r="R94" s="1"/>
      <c r="S94" s="1"/>
      <c r="T94" s="1"/>
      <c r="U94" s="1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</row>
    <row r="95" spans="7:142" hidden="1" x14ac:dyDescent="0.2">
      <c r="G95" s="58">
        <v>44</v>
      </c>
      <c r="H95" s="58"/>
      <c r="I95" s="58"/>
      <c r="J95" s="58"/>
      <c r="Q95" s="1"/>
      <c r="R95" s="1"/>
      <c r="S95" s="1"/>
      <c r="T95" s="1"/>
      <c r="U95" s="1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</row>
    <row r="96" spans="7:142" hidden="1" x14ac:dyDescent="0.2">
      <c r="G96" s="58">
        <v>45</v>
      </c>
      <c r="H96" s="58">
        <v>15</v>
      </c>
      <c r="I96" s="58"/>
      <c r="J96" s="58"/>
      <c r="Q96" s="1"/>
      <c r="R96" s="1"/>
      <c r="S96" s="1"/>
      <c r="T96" s="1"/>
      <c r="U96" s="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</row>
    <row r="97" spans="7:142" hidden="1" x14ac:dyDescent="0.2">
      <c r="G97" s="58">
        <v>46</v>
      </c>
      <c r="H97" s="58"/>
      <c r="I97" s="58"/>
      <c r="J97" s="58"/>
      <c r="Q97" s="1"/>
      <c r="R97" s="1"/>
      <c r="S97" s="1"/>
      <c r="T97" s="1"/>
      <c r="U97" s="1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</row>
    <row r="98" spans="7:142" hidden="1" x14ac:dyDescent="0.2">
      <c r="G98" s="58">
        <v>47</v>
      </c>
      <c r="H98" s="58"/>
      <c r="I98" s="58"/>
      <c r="J98" s="58"/>
      <c r="Q98" s="1"/>
      <c r="R98" s="1"/>
      <c r="S98" s="1"/>
      <c r="T98" s="1"/>
      <c r="U98" s="1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</row>
    <row r="99" spans="7:142" hidden="1" x14ac:dyDescent="0.2">
      <c r="G99" s="58">
        <v>48</v>
      </c>
      <c r="H99" s="58">
        <v>16</v>
      </c>
      <c r="I99" s="58">
        <v>8</v>
      </c>
      <c r="J99" s="58">
        <v>3</v>
      </c>
      <c r="Q99" s="1"/>
      <c r="R99" s="1"/>
      <c r="S99" s="1"/>
      <c r="T99" s="1"/>
      <c r="U99" s="1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</row>
    <row r="100" spans="7:142" hidden="1" x14ac:dyDescent="0.2">
      <c r="G100" s="58">
        <v>49</v>
      </c>
      <c r="H100" s="58"/>
      <c r="I100" s="58"/>
      <c r="J100" s="58"/>
      <c r="Q100" s="1"/>
      <c r="R100" s="1"/>
      <c r="S100" s="1"/>
      <c r="T100" s="1"/>
      <c r="U100" s="1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</row>
    <row r="101" spans="7:142" hidden="1" x14ac:dyDescent="0.2">
      <c r="G101" s="58">
        <v>50</v>
      </c>
      <c r="H101" s="58"/>
      <c r="I101" s="58"/>
      <c r="J101" s="58"/>
      <c r="Q101" s="1"/>
      <c r="R101" s="1"/>
      <c r="S101" s="1"/>
      <c r="T101" s="1"/>
      <c r="U101" s="1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</row>
    <row r="102" spans="7:142" hidden="1" x14ac:dyDescent="0.2">
      <c r="G102" s="58">
        <v>51</v>
      </c>
      <c r="H102" s="58">
        <v>17</v>
      </c>
      <c r="I102" s="58"/>
      <c r="J102" s="58"/>
      <c r="Q102" s="1"/>
      <c r="R102" s="1"/>
      <c r="S102" s="1"/>
      <c r="T102" s="1"/>
      <c r="U102" s="1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</row>
    <row r="103" spans="7:142" hidden="1" x14ac:dyDescent="0.2">
      <c r="G103" s="58">
        <v>52</v>
      </c>
      <c r="H103" s="58"/>
      <c r="I103" s="58"/>
      <c r="J103" s="58"/>
      <c r="Q103" s="1"/>
      <c r="R103" s="1"/>
      <c r="S103" s="1"/>
      <c r="T103" s="1"/>
      <c r="U103" s="1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</row>
    <row r="104" spans="7:142" hidden="1" x14ac:dyDescent="0.2">
      <c r="G104" s="58">
        <v>53</v>
      </c>
      <c r="H104" s="58"/>
      <c r="I104" s="58"/>
      <c r="J104" s="58"/>
      <c r="Q104" s="1"/>
      <c r="R104" s="1"/>
      <c r="S104" s="1"/>
      <c r="T104" s="1"/>
      <c r="U104" s="1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</row>
    <row r="105" spans="7:142" hidden="1" x14ac:dyDescent="0.2">
      <c r="G105" s="58">
        <v>54</v>
      </c>
      <c r="H105" s="58">
        <v>18</v>
      </c>
      <c r="I105" s="58">
        <v>9</v>
      </c>
      <c r="J105" s="58">
        <v>4</v>
      </c>
      <c r="Q105" s="1"/>
      <c r="R105" s="1"/>
      <c r="S105" s="1"/>
      <c r="T105" s="1"/>
      <c r="U105" s="1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</row>
    <row r="106" spans="7:142" hidden="1" x14ac:dyDescent="0.2">
      <c r="G106" s="58">
        <v>55</v>
      </c>
      <c r="H106" s="58"/>
      <c r="I106" s="58"/>
      <c r="J106" s="58"/>
      <c r="Q106" s="1"/>
      <c r="R106" s="1"/>
      <c r="S106" s="1"/>
      <c r="T106" s="1"/>
      <c r="U106" s="1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</row>
    <row r="107" spans="7:142" hidden="1" x14ac:dyDescent="0.2">
      <c r="G107" s="58">
        <v>56</v>
      </c>
      <c r="H107" s="58"/>
      <c r="I107" s="58"/>
      <c r="J107" s="58"/>
      <c r="Q107" s="1"/>
      <c r="R107" s="1"/>
      <c r="S107" s="1"/>
      <c r="T107" s="1"/>
      <c r="U107" s="1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</row>
    <row r="108" spans="7:142" hidden="1" x14ac:dyDescent="0.2">
      <c r="G108" s="58">
        <v>57</v>
      </c>
      <c r="H108" s="58">
        <v>19</v>
      </c>
      <c r="I108" s="58"/>
      <c r="J108" s="58"/>
      <c r="Q108" s="1"/>
      <c r="R108" s="1"/>
      <c r="S108" s="1"/>
      <c r="T108" s="1"/>
      <c r="U108" s="1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</row>
    <row r="109" spans="7:142" hidden="1" x14ac:dyDescent="0.2">
      <c r="G109" s="58">
        <v>58</v>
      </c>
      <c r="H109" s="58"/>
      <c r="I109" s="58"/>
      <c r="J109" s="58"/>
      <c r="Q109" s="1"/>
      <c r="R109" s="1"/>
      <c r="S109" s="1"/>
      <c r="T109" s="1"/>
      <c r="U109" s="1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</row>
    <row r="110" spans="7:142" hidden="1" x14ac:dyDescent="0.2">
      <c r="G110" s="58">
        <v>59</v>
      </c>
      <c r="H110" s="58"/>
      <c r="I110" s="58"/>
      <c r="J110" s="58"/>
      <c r="Q110" s="1"/>
      <c r="R110" s="1"/>
      <c r="S110" s="1"/>
      <c r="T110" s="1"/>
      <c r="U110" s="1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</row>
    <row r="111" spans="7:142" hidden="1" x14ac:dyDescent="0.2">
      <c r="G111" s="58">
        <v>60</v>
      </c>
      <c r="H111" s="58">
        <v>20</v>
      </c>
      <c r="I111" s="58">
        <v>10</v>
      </c>
      <c r="J111" s="58">
        <v>5</v>
      </c>
      <c r="Q111" s="1"/>
      <c r="R111" s="1"/>
      <c r="S111" s="1"/>
      <c r="T111" s="1"/>
      <c r="U111" s="1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</row>
    <row r="112" spans="7:142" hidden="1" x14ac:dyDescent="0.2">
      <c r="Q112" s="1"/>
      <c r="R112" s="1"/>
      <c r="S112" s="1"/>
      <c r="T112" s="1"/>
      <c r="U112" s="1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</row>
    <row r="113" spans="17:142" x14ac:dyDescent="0.2">
      <c r="Q113" s="1"/>
      <c r="R113" s="1"/>
      <c r="S113" s="1"/>
      <c r="T113" s="1"/>
      <c r="U113" s="1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</row>
    <row r="114" spans="17:142" x14ac:dyDescent="0.2">
      <c r="Q114" s="1"/>
      <c r="R114" s="1"/>
      <c r="S114" s="1"/>
      <c r="T114" s="1"/>
      <c r="U114" s="1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</row>
    <row r="115" spans="17:142" x14ac:dyDescent="0.2">
      <c r="Q115" s="1"/>
      <c r="R115" s="1"/>
      <c r="S115" s="1"/>
      <c r="T115" s="1"/>
      <c r="U115" s="1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</row>
    <row r="116" spans="17:142" x14ac:dyDescent="0.2">
      <c r="Q116" s="1"/>
      <c r="R116" s="1"/>
      <c r="S116" s="1"/>
      <c r="T116" s="1"/>
      <c r="U116" s="1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</row>
    <row r="117" spans="17:142" x14ac:dyDescent="0.2">
      <c r="Q117" s="1"/>
      <c r="R117" s="1"/>
      <c r="S117" s="1"/>
      <c r="T117" s="1"/>
      <c r="U117" s="1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</row>
    <row r="118" spans="17:142" x14ac:dyDescent="0.2">
      <c r="Q118" s="1"/>
      <c r="R118" s="1"/>
      <c r="S118" s="1"/>
      <c r="T118" s="1"/>
      <c r="U118" s="1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</row>
    <row r="119" spans="17:142" x14ac:dyDescent="0.2">
      <c r="Q119" s="1"/>
      <c r="R119" s="1"/>
      <c r="S119" s="1"/>
      <c r="T119" s="1"/>
      <c r="U119" s="1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</row>
    <row r="120" spans="17:142" x14ac:dyDescent="0.2">
      <c r="Q120" s="1"/>
      <c r="R120" s="1"/>
      <c r="S120" s="1"/>
      <c r="T120" s="1"/>
      <c r="U120" s="1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</row>
    <row r="121" spans="17:142" x14ac:dyDescent="0.2">
      <c r="Q121" s="1"/>
      <c r="R121" s="1"/>
      <c r="S121" s="1"/>
      <c r="T121" s="1"/>
      <c r="U121" s="1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</row>
    <row r="122" spans="17:142" x14ac:dyDescent="0.2">
      <c r="Q122" s="1"/>
      <c r="R122" s="1"/>
      <c r="S122" s="1"/>
      <c r="T122" s="1"/>
      <c r="U122" s="1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</row>
    <row r="123" spans="17:142" x14ac:dyDescent="0.2">
      <c r="Q123" s="1"/>
      <c r="R123" s="1"/>
      <c r="S123" s="1"/>
      <c r="T123" s="1"/>
      <c r="U123" s="1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</row>
    <row r="124" spans="17:142" x14ac:dyDescent="0.2">
      <c r="Q124" s="1"/>
      <c r="R124" s="1"/>
      <c r="S124" s="1"/>
      <c r="T124" s="1"/>
      <c r="U124" s="1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</row>
    <row r="125" spans="17:142" x14ac:dyDescent="0.2">
      <c r="Q125" s="1"/>
      <c r="R125" s="1"/>
      <c r="S125" s="1"/>
      <c r="T125" s="1"/>
      <c r="U125" s="1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</row>
    <row r="126" spans="17:142" x14ac:dyDescent="0.2">
      <c r="Q126" s="1"/>
      <c r="R126" s="1"/>
      <c r="S126" s="1"/>
      <c r="T126" s="1"/>
      <c r="U126" s="1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</row>
    <row r="127" spans="17:142" x14ac:dyDescent="0.2">
      <c r="Q127" s="1"/>
      <c r="R127" s="1"/>
      <c r="S127" s="1"/>
      <c r="T127" s="1"/>
      <c r="U127" s="1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</row>
    <row r="128" spans="17:142" x14ac:dyDescent="0.2">
      <c r="Q128" s="1"/>
      <c r="R128" s="1"/>
      <c r="S128" s="1"/>
      <c r="T128" s="1"/>
      <c r="U128" s="1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</row>
    <row r="129" spans="17:142" x14ac:dyDescent="0.2">
      <c r="Q129" s="1"/>
      <c r="R129" s="1"/>
      <c r="S129" s="1"/>
      <c r="T129" s="1"/>
      <c r="U129" s="1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</row>
    <row r="130" spans="17:142" x14ac:dyDescent="0.2">
      <c r="Q130" s="1"/>
      <c r="R130" s="1"/>
      <c r="S130" s="1"/>
      <c r="T130" s="1"/>
      <c r="U130" s="1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</row>
    <row r="131" spans="17:142" x14ac:dyDescent="0.2">
      <c r="Q131" s="1"/>
      <c r="R131" s="1"/>
      <c r="S131" s="1"/>
      <c r="T131" s="1"/>
      <c r="U131" s="1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</row>
    <row r="132" spans="17:142" x14ac:dyDescent="0.2">
      <c r="Q132" s="1"/>
      <c r="R132" s="1"/>
      <c r="S132" s="1"/>
      <c r="T132" s="1"/>
      <c r="U132" s="1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</row>
    <row r="133" spans="17:142" x14ac:dyDescent="0.2">
      <c r="Q133" s="1"/>
      <c r="R133" s="1"/>
      <c r="S133" s="1"/>
      <c r="T133" s="1"/>
      <c r="U133" s="1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</row>
    <row r="134" spans="17:142" x14ac:dyDescent="0.2">
      <c r="Q134" s="1"/>
      <c r="R134" s="1"/>
      <c r="S134" s="1"/>
      <c r="T134" s="1"/>
      <c r="U134" s="1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</row>
    <row r="135" spans="17:142" x14ac:dyDescent="0.2">
      <c r="Q135" s="1"/>
      <c r="R135" s="1"/>
      <c r="S135" s="1"/>
      <c r="T135" s="1"/>
      <c r="U135" s="1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</row>
    <row r="136" spans="17:142" x14ac:dyDescent="0.2">
      <c r="Q136" s="1"/>
      <c r="R136" s="1"/>
      <c r="S136" s="1"/>
      <c r="T136" s="1"/>
      <c r="U136" s="1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</row>
    <row r="137" spans="17:142" x14ac:dyDescent="0.2">
      <c r="Q137" s="1"/>
      <c r="R137" s="1"/>
      <c r="S137" s="1"/>
      <c r="T137" s="1"/>
      <c r="U137" s="1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</row>
    <row r="138" spans="17:142" x14ac:dyDescent="0.2">
      <c r="Q138" s="1"/>
      <c r="R138" s="1"/>
      <c r="S138" s="1"/>
      <c r="T138" s="1"/>
      <c r="U138" s="1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</row>
    <row r="139" spans="17:142" x14ac:dyDescent="0.2">
      <c r="Q139" s="1"/>
      <c r="R139" s="1"/>
      <c r="S139" s="1"/>
      <c r="T139" s="1"/>
      <c r="U139" s="1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</row>
    <row r="140" spans="17:142" x14ac:dyDescent="0.2">
      <c r="Q140" s="1"/>
      <c r="R140" s="1"/>
      <c r="S140" s="1"/>
      <c r="T140" s="1"/>
      <c r="U140" s="1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</row>
    <row r="141" spans="17:142" x14ac:dyDescent="0.2">
      <c r="Q141" s="1"/>
      <c r="R141" s="1"/>
      <c r="S141" s="1"/>
      <c r="T141" s="1"/>
      <c r="U141" s="1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</row>
    <row r="142" spans="17:142" x14ac:dyDescent="0.2">
      <c r="Q142" s="1"/>
      <c r="R142" s="1"/>
      <c r="S142" s="1"/>
      <c r="T142" s="1"/>
      <c r="U142" s="1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</row>
    <row r="143" spans="17:142" x14ac:dyDescent="0.2">
      <c r="Q143" s="1"/>
      <c r="R143" s="1"/>
      <c r="S143" s="1"/>
      <c r="T143" s="1"/>
      <c r="U143" s="1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</row>
    <row r="144" spans="17:142" x14ac:dyDescent="0.2">
      <c r="Q144" s="1"/>
      <c r="R144" s="1"/>
      <c r="S144" s="1"/>
      <c r="T144" s="1"/>
      <c r="U144" s="1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</row>
    <row r="145" spans="17:142" x14ac:dyDescent="0.2">
      <c r="Q145" s="1"/>
      <c r="R145" s="1"/>
      <c r="S145" s="1"/>
      <c r="T145" s="1"/>
      <c r="U145" s="1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</row>
    <row r="146" spans="17:142" x14ac:dyDescent="0.2">
      <c r="Q146" s="1"/>
      <c r="R146" s="1"/>
      <c r="S146" s="1"/>
      <c r="T146" s="1"/>
      <c r="U146" s="1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</row>
    <row r="147" spans="17:142" x14ac:dyDescent="0.2">
      <c r="Q147" s="1"/>
      <c r="R147" s="1"/>
      <c r="S147" s="1"/>
      <c r="T147" s="1"/>
      <c r="U147" s="1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</row>
    <row r="148" spans="17:142" x14ac:dyDescent="0.2">
      <c r="Q148" s="1"/>
      <c r="R148" s="1"/>
      <c r="S148" s="1"/>
      <c r="T148" s="1"/>
      <c r="U148" s="1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</row>
    <row r="149" spans="17:142" x14ac:dyDescent="0.2">
      <c r="Q149" s="1"/>
      <c r="R149" s="1"/>
      <c r="S149" s="1"/>
      <c r="T149" s="1"/>
      <c r="U149" s="1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</row>
    <row r="150" spans="17:142" x14ac:dyDescent="0.2">
      <c r="Q150" s="1"/>
      <c r="R150" s="1"/>
      <c r="S150" s="1"/>
      <c r="T150" s="1"/>
      <c r="U150" s="1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</row>
    <row r="151" spans="17:142" x14ac:dyDescent="0.2">
      <c r="Q151" s="1"/>
      <c r="R151" s="1"/>
      <c r="S151" s="1"/>
      <c r="T151" s="1"/>
      <c r="U151" s="1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</row>
    <row r="152" spans="17:142" x14ac:dyDescent="0.2">
      <c r="Q152" s="1"/>
      <c r="R152" s="1"/>
      <c r="S152" s="1"/>
      <c r="T152" s="1"/>
      <c r="U152" s="1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</row>
    <row r="153" spans="17:142" x14ac:dyDescent="0.2">
      <c r="Q153" s="1"/>
      <c r="R153" s="1"/>
      <c r="S153" s="1"/>
      <c r="T153" s="1"/>
      <c r="U153" s="1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</row>
    <row r="154" spans="17:142" x14ac:dyDescent="0.2">
      <c r="Q154" s="1"/>
      <c r="R154" s="1"/>
      <c r="S154" s="1"/>
      <c r="T154" s="1"/>
      <c r="U154" s="1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</row>
    <row r="155" spans="17:142" x14ac:dyDescent="0.2">
      <c r="Q155" s="1"/>
      <c r="R155" s="1"/>
      <c r="S155" s="1"/>
      <c r="T155" s="1"/>
      <c r="U155" s="1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</row>
    <row r="156" spans="17:142" x14ac:dyDescent="0.2">
      <c r="Q156" s="1"/>
      <c r="R156" s="1"/>
      <c r="S156" s="1"/>
      <c r="T156" s="1"/>
      <c r="U156" s="1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</row>
    <row r="157" spans="17:142" x14ac:dyDescent="0.2">
      <c r="Q157" s="1"/>
      <c r="R157" s="1"/>
      <c r="S157" s="1"/>
      <c r="T157" s="1"/>
      <c r="U157" s="1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</row>
    <row r="158" spans="17:142" x14ac:dyDescent="0.2">
      <c r="Q158" s="1"/>
      <c r="R158" s="1"/>
      <c r="S158" s="1"/>
      <c r="T158" s="1"/>
      <c r="U158" s="1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</row>
    <row r="159" spans="17:142" x14ac:dyDescent="0.2">
      <c r="Q159" s="1"/>
      <c r="R159" s="1"/>
      <c r="S159" s="1"/>
      <c r="T159" s="1"/>
      <c r="U159" s="1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</row>
    <row r="160" spans="17:142" x14ac:dyDescent="0.2">
      <c r="Q160" s="1"/>
      <c r="R160" s="1"/>
      <c r="S160" s="1"/>
      <c r="T160" s="1"/>
      <c r="U160" s="1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</row>
    <row r="161" spans="17:142" x14ac:dyDescent="0.2">
      <c r="Q161" s="1"/>
      <c r="R161" s="1"/>
      <c r="S161" s="1"/>
      <c r="T161" s="1"/>
      <c r="U161" s="1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</row>
    <row r="162" spans="17:142" x14ac:dyDescent="0.2">
      <c r="Q162" s="1"/>
      <c r="R162" s="1"/>
      <c r="S162" s="1"/>
      <c r="T162" s="1"/>
      <c r="U162" s="1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</row>
    <row r="163" spans="17:142" x14ac:dyDescent="0.2">
      <c r="Q163" s="1"/>
      <c r="R163" s="1"/>
      <c r="S163" s="1"/>
      <c r="T163" s="1"/>
      <c r="U163" s="1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</row>
    <row r="164" spans="17:142" x14ac:dyDescent="0.2">
      <c r="Q164" s="1"/>
      <c r="R164" s="1"/>
      <c r="S164" s="1"/>
      <c r="T164" s="1"/>
      <c r="U164" s="1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</row>
    <row r="165" spans="17:142" x14ac:dyDescent="0.2">
      <c r="Q165" s="1"/>
      <c r="R165" s="1"/>
      <c r="S165" s="1"/>
      <c r="T165" s="1"/>
      <c r="U165" s="1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</row>
    <row r="166" spans="17:142" x14ac:dyDescent="0.2">
      <c r="Q166" s="1"/>
      <c r="R166" s="1"/>
      <c r="S166" s="1"/>
      <c r="T166" s="1"/>
      <c r="U166" s="1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</row>
    <row r="167" spans="17:142" x14ac:dyDescent="0.2">
      <c r="Q167" s="1"/>
      <c r="R167" s="1"/>
      <c r="S167" s="1"/>
      <c r="T167" s="1"/>
      <c r="U167" s="1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</row>
    <row r="168" spans="17:142" x14ac:dyDescent="0.2">
      <c r="Q168" s="1"/>
      <c r="R168" s="1"/>
      <c r="S168" s="1"/>
      <c r="T168" s="1"/>
      <c r="U168" s="1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</row>
    <row r="169" spans="17:142" x14ac:dyDescent="0.2">
      <c r="Q169" s="1"/>
      <c r="R169" s="1"/>
      <c r="S169" s="1"/>
      <c r="T169" s="1"/>
      <c r="U169" s="1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</row>
    <row r="170" spans="17:142" x14ac:dyDescent="0.2">
      <c r="Q170" s="1"/>
      <c r="R170" s="1"/>
      <c r="S170" s="1"/>
      <c r="T170" s="1"/>
      <c r="U170" s="1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</row>
    <row r="171" spans="17:142" x14ac:dyDescent="0.2">
      <c r="Q171" s="1"/>
      <c r="R171" s="1"/>
      <c r="S171" s="1"/>
      <c r="T171" s="1"/>
      <c r="U171" s="1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</row>
    <row r="172" spans="17:142" x14ac:dyDescent="0.2">
      <c r="Q172" s="1"/>
      <c r="R172" s="1"/>
      <c r="S172" s="1"/>
      <c r="T172" s="1"/>
      <c r="U172" s="1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</row>
    <row r="173" spans="17:142" x14ac:dyDescent="0.2">
      <c r="Q173" s="1"/>
      <c r="R173" s="1"/>
      <c r="S173" s="1"/>
      <c r="T173" s="1"/>
      <c r="U173" s="1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</row>
    <row r="174" spans="17:142" x14ac:dyDescent="0.2">
      <c r="Q174" s="1"/>
      <c r="R174" s="1"/>
      <c r="S174" s="1"/>
      <c r="T174" s="1"/>
      <c r="U174" s="1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</row>
    <row r="175" spans="17:142" x14ac:dyDescent="0.2">
      <c r="Q175" s="1"/>
      <c r="R175" s="1"/>
      <c r="S175" s="1"/>
      <c r="T175" s="1"/>
      <c r="U175" s="1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</row>
    <row r="176" spans="17:142" x14ac:dyDescent="0.2">
      <c r="Q176" s="1"/>
      <c r="R176" s="1"/>
      <c r="S176" s="1"/>
      <c r="T176" s="1"/>
      <c r="U176" s="1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</row>
    <row r="177" spans="17:142" x14ac:dyDescent="0.2">
      <c r="Q177" s="1"/>
      <c r="R177" s="1"/>
      <c r="S177" s="1"/>
      <c r="T177" s="1"/>
      <c r="U177" s="1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</row>
    <row r="178" spans="17:142" x14ac:dyDescent="0.2">
      <c r="Q178" s="1"/>
      <c r="R178" s="1"/>
      <c r="S178" s="1"/>
      <c r="T178" s="1"/>
      <c r="U178" s="1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</row>
    <row r="179" spans="17:142" x14ac:dyDescent="0.2">
      <c r="Q179" s="1"/>
      <c r="R179" s="1"/>
      <c r="S179" s="1"/>
      <c r="T179" s="1"/>
      <c r="U179" s="1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</row>
    <row r="180" spans="17:142" x14ac:dyDescent="0.2">
      <c r="Q180" s="1"/>
      <c r="R180" s="1"/>
      <c r="S180" s="1"/>
      <c r="T180" s="1"/>
      <c r="U180" s="1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</row>
    <row r="181" spans="17:142" x14ac:dyDescent="0.2">
      <c r="Q181" s="1"/>
      <c r="R181" s="1"/>
      <c r="S181" s="1"/>
      <c r="T181" s="1"/>
      <c r="U181" s="1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</row>
    <row r="182" spans="17:142" x14ac:dyDescent="0.2">
      <c r="Q182" s="1"/>
      <c r="R182" s="1"/>
      <c r="S182" s="1"/>
      <c r="T182" s="1"/>
      <c r="U182" s="1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</row>
    <row r="183" spans="17:142" x14ac:dyDescent="0.2">
      <c r="Q183" s="1"/>
      <c r="R183" s="1"/>
      <c r="S183" s="1"/>
      <c r="T183" s="1"/>
      <c r="U183" s="1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</row>
    <row r="184" spans="17:142" x14ac:dyDescent="0.2">
      <c r="Q184" s="1"/>
      <c r="R184" s="1"/>
      <c r="S184" s="1"/>
      <c r="T184" s="1"/>
      <c r="U184" s="1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</row>
    <row r="185" spans="17:142" x14ac:dyDescent="0.2">
      <c r="Q185" s="1"/>
      <c r="R185" s="1"/>
      <c r="S185" s="1"/>
      <c r="T185" s="1"/>
      <c r="U185" s="1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</row>
    <row r="186" spans="17:142" x14ac:dyDescent="0.2">
      <c r="Q186" s="1"/>
      <c r="R186" s="1"/>
      <c r="S186" s="1"/>
      <c r="T186" s="1"/>
      <c r="U186" s="1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</row>
    <row r="187" spans="17:142" x14ac:dyDescent="0.2">
      <c r="Q187" s="1"/>
      <c r="R187" s="1"/>
      <c r="S187" s="1"/>
      <c r="T187" s="1"/>
      <c r="U187" s="1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</row>
    <row r="188" spans="17:142" x14ac:dyDescent="0.2">
      <c r="Q188" s="1"/>
      <c r="R188" s="1"/>
      <c r="S188" s="1"/>
      <c r="T188" s="1"/>
      <c r="U188" s="1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</row>
    <row r="189" spans="17:142" x14ac:dyDescent="0.2">
      <c r="Q189" s="1"/>
      <c r="R189" s="1"/>
      <c r="S189" s="1"/>
      <c r="T189" s="1"/>
      <c r="U189" s="1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</row>
    <row r="190" spans="17:142" x14ac:dyDescent="0.2">
      <c r="Q190" s="1"/>
      <c r="R190" s="1"/>
      <c r="S190" s="1"/>
      <c r="T190" s="1"/>
      <c r="U190" s="1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</row>
    <row r="191" spans="17:142" x14ac:dyDescent="0.2">
      <c r="Q191" s="1"/>
      <c r="R191" s="1"/>
      <c r="S191" s="1"/>
      <c r="T191" s="1"/>
      <c r="U191" s="1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</row>
    <row r="192" spans="17:142" x14ac:dyDescent="0.2">
      <c r="Q192" s="1"/>
      <c r="R192" s="1"/>
      <c r="S192" s="1"/>
      <c r="T192" s="1"/>
      <c r="U192" s="1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</row>
    <row r="193" spans="17:142" x14ac:dyDescent="0.2">
      <c r="Q193" s="1"/>
      <c r="R193" s="1"/>
      <c r="S193" s="1"/>
      <c r="T193" s="1"/>
      <c r="U193" s="1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</row>
    <row r="194" spans="17:142" x14ac:dyDescent="0.2">
      <c r="Q194" s="1"/>
      <c r="R194" s="1"/>
      <c r="S194" s="1"/>
      <c r="T194" s="1"/>
      <c r="U194" s="1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</row>
    <row r="195" spans="17:142" x14ac:dyDescent="0.2">
      <c r="Q195" s="1"/>
      <c r="R195" s="1"/>
      <c r="S195" s="1"/>
      <c r="T195" s="1"/>
      <c r="U195" s="1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</row>
    <row r="196" spans="17:142" x14ac:dyDescent="0.2">
      <c r="Q196" s="1"/>
      <c r="R196" s="1"/>
      <c r="S196" s="1"/>
      <c r="T196" s="1"/>
      <c r="U196" s="1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</row>
    <row r="197" spans="17:142" x14ac:dyDescent="0.2">
      <c r="Q197" s="1"/>
      <c r="R197" s="1"/>
      <c r="S197" s="1"/>
      <c r="T197" s="1"/>
      <c r="U197" s="1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</row>
    <row r="198" spans="17:142" x14ac:dyDescent="0.2">
      <c r="Q198" s="1"/>
      <c r="R198" s="1"/>
      <c r="S198" s="1"/>
      <c r="T198" s="1"/>
      <c r="U198" s="1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</row>
    <row r="199" spans="17:142" x14ac:dyDescent="0.2">
      <c r="Q199" s="1"/>
      <c r="R199" s="1"/>
      <c r="S199" s="1"/>
      <c r="T199" s="1"/>
      <c r="U199" s="1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</row>
    <row r="200" spans="17:142" x14ac:dyDescent="0.2">
      <c r="Q200" s="1"/>
      <c r="R200" s="1"/>
      <c r="S200" s="1"/>
      <c r="T200" s="1"/>
      <c r="U200" s="1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</row>
    <row r="201" spans="17:142" x14ac:dyDescent="0.2">
      <c r="Q201" s="1"/>
      <c r="R201" s="1"/>
      <c r="S201" s="1"/>
      <c r="T201" s="1"/>
      <c r="U201" s="1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</row>
    <row r="202" spans="17:142" x14ac:dyDescent="0.2">
      <c r="Q202" s="1"/>
      <c r="R202" s="1"/>
      <c r="S202" s="1"/>
      <c r="T202" s="1"/>
      <c r="U202" s="1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</row>
    <row r="203" spans="17:142" x14ac:dyDescent="0.2">
      <c r="Q203" s="1"/>
      <c r="R203" s="1"/>
      <c r="S203" s="1"/>
      <c r="T203" s="1"/>
      <c r="U203" s="1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</row>
    <row r="204" spans="17:142" x14ac:dyDescent="0.2">
      <c r="Q204" s="1"/>
      <c r="R204" s="1"/>
      <c r="S204" s="1"/>
      <c r="T204" s="1"/>
      <c r="U204" s="1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</row>
    <row r="205" spans="17:142" x14ac:dyDescent="0.2">
      <c r="Q205" s="1"/>
      <c r="R205" s="1"/>
      <c r="S205" s="1"/>
      <c r="T205" s="1"/>
      <c r="U205" s="1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</row>
    <row r="206" spans="17:142" x14ac:dyDescent="0.2">
      <c r="Q206" s="1"/>
      <c r="R206" s="1"/>
      <c r="S206" s="1"/>
      <c r="T206" s="1"/>
      <c r="U206" s="1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</row>
    <row r="207" spans="17:142" x14ac:dyDescent="0.2">
      <c r="Q207" s="1"/>
      <c r="R207" s="1"/>
      <c r="S207" s="1"/>
      <c r="T207" s="1"/>
      <c r="U207" s="1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</row>
    <row r="208" spans="17:142" x14ac:dyDescent="0.2">
      <c r="Q208" s="1"/>
      <c r="R208" s="1"/>
      <c r="S208" s="1"/>
      <c r="T208" s="1"/>
      <c r="U208" s="1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</row>
    <row r="209" spans="17:142" x14ac:dyDescent="0.2">
      <c r="Q209" s="1"/>
      <c r="R209" s="1"/>
      <c r="S209" s="1"/>
      <c r="T209" s="1"/>
      <c r="U209" s="1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</row>
    <row r="210" spans="17:142" x14ac:dyDescent="0.2">
      <c r="Q210" s="1"/>
      <c r="R210" s="1"/>
      <c r="S210" s="1"/>
      <c r="T210" s="1"/>
      <c r="U210" s="1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</row>
    <row r="211" spans="17:142" x14ac:dyDescent="0.2">
      <c r="Q211" s="1"/>
      <c r="R211" s="1"/>
      <c r="S211" s="1"/>
      <c r="T211" s="1"/>
      <c r="U211" s="1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</row>
    <row r="212" spans="17:142" x14ac:dyDescent="0.2">
      <c r="Q212" s="1"/>
      <c r="R212" s="1"/>
      <c r="S212" s="1"/>
      <c r="T212" s="1"/>
      <c r="U212" s="1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</row>
    <row r="213" spans="17:142" x14ac:dyDescent="0.2">
      <c r="Q213" s="1"/>
      <c r="R213" s="1"/>
      <c r="S213" s="1"/>
      <c r="T213" s="1"/>
      <c r="U213" s="1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</row>
    <row r="214" spans="17:142" x14ac:dyDescent="0.2">
      <c r="Q214" s="1"/>
      <c r="R214" s="1"/>
      <c r="S214" s="1"/>
      <c r="T214" s="1"/>
      <c r="U214" s="1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</row>
    <row r="215" spans="17:142" x14ac:dyDescent="0.2">
      <c r="Q215" s="1"/>
      <c r="R215" s="1"/>
      <c r="S215" s="1"/>
      <c r="T215" s="1"/>
      <c r="U215" s="1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</row>
    <row r="216" spans="17:142" x14ac:dyDescent="0.2">
      <c r="Q216" s="1"/>
      <c r="R216" s="1"/>
      <c r="S216" s="1"/>
      <c r="T216" s="1"/>
      <c r="U216" s="1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</row>
    <row r="217" spans="17:142" x14ac:dyDescent="0.2">
      <c r="Q217" s="1"/>
      <c r="R217" s="1"/>
      <c r="S217" s="1"/>
      <c r="T217" s="1"/>
      <c r="U217" s="1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</row>
    <row r="218" spans="17:142" x14ac:dyDescent="0.2">
      <c r="Q218" s="1"/>
      <c r="R218" s="1"/>
      <c r="S218" s="1"/>
      <c r="T218" s="1"/>
      <c r="U218" s="1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</row>
    <row r="219" spans="17:142" x14ac:dyDescent="0.2">
      <c r="Q219" s="1"/>
      <c r="R219" s="1"/>
      <c r="S219" s="1"/>
      <c r="T219" s="1"/>
      <c r="U219" s="1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</row>
    <row r="220" spans="17:142" x14ac:dyDescent="0.2">
      <c r="Q220" s="1"/>
      <c r="R220" s="1"/>
      <c r="S220" s="1"/>
      <c r="T220" s="1"/>
      <c r="U220" s="1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</row>
    <row r="221" spans="17:142" x14ac:dyDescent="0.2">
      <c r="Q221" s="1"/>
      <c r="R221" s="1"/>
      <c r="S221" s="1"/>
      <c r="T221" s="1"/>
      <c r="U221" s="1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</row>
    <row r="222" spans="17:142" x14ac:dyDescent="0.2">
      <c r="Q222" s="1"/>
      <c r="R222" s="1"/>
      <c r="S222" s="1"/>
      <c r="T222" s="1"/>
      <c r="U222" s="1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</row>
    <row r="223" spans="17:142" x14ac:dyDescent="0.2">
      <c r="Q223" s="1"/>
      <c r="R223" s="1"/>
      <c r="S223" s="1"/>
      <c r="T223" s="1"/>
      <c r="U223" s="1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</row>
    <row r="224" spans="17:142" x14ac:dyDescent="0.2">
      <c r="Q224" s="1"/>
      <c r="R224" s="1"/>
      <c r="S224" s="1"/>
      <c r="T224" s="1"/>
      <c r="U224" s="1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</row>
    <row r="225" spans="17:142" x14ac:dyDescent="0.2">
      <c r="Q225" s="1"/>
      <c r="R225" s="1"/>
      <c r="S225" s="1"/>
      <c r="T225" s="1"/>
      <c r="U225" s="1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</row>
    <row r="226" spans="17:142" x14ac:dyDescent="0.2">
      <c r="Q226" s="1"/>
      <c r="R226" s="1"/>
      <c r="S226" s="1"/>
      <c r="T226" s="1"/>
      <c r="U226" s="1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</row>
    <row r="227" spans="17:142" x14ac:dyDescent="0.2">
      <c r="Q227" s="1"/>
      <c r="R227" s="1"/>
      <c r="S227" s="1"/>
      <c r="T227" s="1"/>
      <c r="U227" s="1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</row>
    <row r="228" spans="17:142" x14ac:dyDescent="0.2">
      <c r="Q228" s="1"/>
      <c r="R228" s="1"/>
      <c r="S228" s="1"/>
      <c r="T228" s="1"/>
      <c r="U228" s="1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</row>
    <row r="229" spans="17:142" x14ac:dyDescent="0.2">
      <c r="Q229" s="1"/>
      <c r="R229" s="1"/>
      <c r="S229" s="1"/>
      <c r="T229" s="1"/>
      <c r="U229" s="1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</row>
    <row r="230" spans="17:142" x14ac:dyDescent="0.2">
      <c r="Q230" s="1"/>
      <c r="R230" s="1"/>
      <c r="S230" s="1"/>
      <c r="T230" s="1"/>
      <c r="U230" s="1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</row>
    <row r="231" spans="17:142" x14ac:dyDescent="0.2">
      <c r="Q231" s="1"/>
      <c r="R231" s="1"/>
      <c r="S231" s="1"/>
      <c r="T231" s="1"/>
      <c r="U231" s="1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</row>
    <row r="232" spans="17:142" x14ac:dyDescent="0.2">
      <c r="Q232" s="1"/>
      <c r="R232" s="1"/>
      <c r="S232" s="1"/>
      <c r="T232" s="1"/>
      <c r="U232" s="1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</row>
    <row r="233" spans="17:142" x14ac:dyDescent="0.2">
      <c r="Q233" s="1"/>
      <c r="R233" s="1"/>
      <c r="S233" s="1"/>
      <c r="T233" s="1"/>
      <c r="U233" s="1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</row>
    <row r="234" spans="17:142" x14ac:dyDescent="0.2">
      <c r="Q234" s="1"/>
      <c r="R234" s="1"/>
      <c r="S234" s="1"/>
      <c r="T234" s="1"/>
      <c r="U234" s="1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</row>
    <row r="235" spans="17:142" x14ac:dyDescent="0.2">
      <c r="Q235" s="1"/>
      <c r="R235" s="1"/>
      <c r="S235" s="1"/>
      <c r="T235" s="1"/>
      <c r="U235" s="1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</row>
    <row r="236" spans="17:142" x14ac:dyDescent="0.2">
      <c r="Q236" s="1"/>
      <c r="R236" s="1"/>
      <c r="S236" s="1"/>
      <c r="T236" s="1"/>
      <c r="U236" s="1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</row>
    <row r="237" spans="17:142" x14ac:dyDescent="0.2">
      <c r="Q237" s="1"/>
      <c r="R237" s="1"/>
      <c r="S237" s="1"/>
      <c r="T237" s="1"/>
      <c r="U237" s="1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</row>
    <row r="238" spans="17:142" x14ac:dyDescent="0.2">
      <c r="Q238" s="1"/>
      <c r="R238" s="1"/>
      <c r="S238" s="1"/>
      <c r="T238" s="1"/>
      <c r="U238" s="1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</row>
    <row r="239" spans="17:142" x14ac:dyDescent="0.2">
      <c r="Q239" s="1"/>
      <c r="R239" s="1"/>
      <c r="S239" s="1"/>
      <c r="T239" s="1"/>
      <c r="U239" s="1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</row>
    <row r="240" spans="17:142" x14ac:dyDescent="0.2">
      <c r="Q240" s="1"/>
      <c r="R240" s="1"/>
      <c r="S240" s="1"/>
      <c r="T240" s="1"/>
      <c r="U240" s="1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</row>
    <row r="241" spans="17:142" x14ac:dyDescent="0.2">
      <c r="Q241" s="1"/>
      <c r="R241" s="1"/>
      <c r="S241" s="1"/>
      <c r="T241" s="1"/>
      <c r="U241" s="1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</row>
    <row r="242" spans="17:142" x14ac:dyDescent="0.2">
      <c r="Q242" s="1"/>
      <c r="R242" s="1"/>
      <c r="S242" s="1"/>
      <c r="T242" s="1"/>
      <c r="U242" s="1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</row>
    <row r="243" spans="17:142" x14ac:dyDescent="0.2">
      <c r="Q243" s="1"/>
      <c r="R243" s="1"/>
      <c r="S243" s="1"/>
      <c r="T243" s="1"/>
      <c r="U243" s="1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</row>
    <row r="244" spans="17:142" x14ac:dyDescent="0.2">
      <c r="Q244" s="1"/>
      <c r="R244" s="1"/>
      <c r="S244" s="1"/>
      <c r="T244" s="1"/>
      <c r="U244" s="1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</row>
    <row r="245" spans="17:142" x14ac:dyDescent="0.2">
      <c r="Q245" s="1"/>
      <c r="R245" s="1"/>
      <c r="S245" s="1"/>
      <c r="T245" s="1"/>
      <c r="U245" s="1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</row>
    <row r="246" spans="17:142" x14ac:dyDescent="0.2">
      <c r="Q246" s="1"/>
      <c r="R246" s="1"/>
      <c r="S246" s="1"/>
      <c r="T246" s="1"/>
      <c r="U246" s="1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</row>
    <row r="247" spans="17:142" x14ac:dyDescent="0.2">
      <c r="Q247" s="1"/>
      <c r="R247" s="1"/>
      <c r="S247" s="1"/>
      <c r="T247" s="1"/>
      <c r="U247" s="1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</row>
    <row r="248" spans="17:142" x14ac:dyDescent="0.2">
      <c r="Q248" s="1"/>
      <c r="R248" s="1"/>
      <c r="S248" s="1"/>
      <c r="T248" s="1"/>
      <c r="U248" s="1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</row>
    <row r="249" spans="17:142" x14ac:dyDescent="0.2">
      <c r="Q249" s="1"/>
      <c r="R249" s="1"/>
      <c r="S249" s="1"/>
      <c r="T249" s="1"/>
      <c r="U249" s="1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</row>
    <row r="250" spans="17:142" x14ac:dyDescent="0.2">
      <c r="Q250" s="1"/>
      <c r="R250" s="1"/>
      <c r="S250" s="1"/>
      <c r="T250" s="1"/>
      <c r="U250" s="1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</row>
    <row r="251" spans="17:142" x14ac:dyDescent="0.2">
      <c r="Q251" s="1"/>
      <c r="R251" s="1"/>
      <c r="S251" s="1"/>
      <c r="T251" s="1"/>
      <c r="U251" s="1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</row>
    <row r="252" spans="17:142" x14ac:dyDescent="0.2">
      <c r="Q252" s="1"/>
      <c r="R252" s="1"/>
      <c r="S252" s="1"/>
      <c r="T252" s="1"/>
      <c r="U252" s="1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</row>
    <row r="253" spans="17:142" x14ac:dyDescent="0.2">
      <c r="Q253" s="1"/>
      <c r="R253" s="1"/>
      <c r="S253" s="1"/>
      <c r="T253" s="1"/>
      <c r="U253" s="1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</row>
    <row r="254" spans="17:142" x14ac:dyDescent="0.2">
      <c r="Q254" s="1"/>
      <c r="R254" s="1"/>
      <c r="S254" s="1"/>
      <c r="T254" s="1"/>
      <c r="U254" s="1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</row>
    <row r="255" spans="17:142" x14ac:dyDescent="0.2">
      <c r="Q255" s="1"/>
      <c r="R255" s="1"/>
      <c r="S255" s="1"/>
      <c r="T255" s="1"/>
      <c r="U255" s="1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</row>
    <row r="256" spans="17:142" x14ac:dyDescent="0.2">
      <c r="Q256" s="1"/>
      <c r="R256" s="1"/>
      <c r="S256" s="1"/>
      <c r="T256" s="1"/>
      <c r="U256" s="1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</row>
    <row r="257" spans="17:142" x14ac:dyDescent="0.2">
      <c r="Q257" s="1"/>
      <c r="R257" s="1"/>
      <c r="S257" s="1"/>
      <c r="T257" s="1"/>
      <c r="U257" s="1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</row>
    <row r="258" spans="17:142" x14ac:dyDescent="0.2">
      <c r="Q258" s="1"/>
      <c r="R258" s="1"/>
      <c r="S258" s="1"/>
      <c r="T258" s="1"/>
      <c r="U258" s="1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</row>
    <row r="259" spans="17:142" x14ac:dyDescent="0.2">
      <c r="Q259" s="1"/>
      <c r="R259" s="1"/>
      <c r="S259" s="1"/>
      <c r="T259" s="1"/>
      <c r="U259" s="1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</row>
    <row r="260" spans="17:142" x14ac:dyDescent="0.2">
      <c r="Q260" s="1"/>
      <c r="R260" s="1"/>
      <c r="S260" s="1"/>
      <c r="T260" s="1"/>
      <c r="U260" s="1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</row>
    <row r="261" spans="17:142" x14ac:dyDescent="0.2">
      <c r="Q261" s="1"/>
      <c r="R261" s="1"/>
      <c r="S261" s="1"/>
      <c r="T261" s="1"/>
      <c r="U261" s="1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</row>
    <row r="262" spans="17:142" x14ac:dyDescent="0.2">
      <c r="Q262" s="1"/>
      <c r="R262" s="1"/>
      <c r="S262" s="1"/>
      <c r="T262" s="1"/>
      <c r="U262" s="1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</row>
    <row r="263" spans="17:142" x14ac:dyDescent="0.2">
      <c r="Q263" s="1"/>
      <c r="R263" s="1"/>
      <c r="S263" s="1"/>
      <c r="T263" s="1"/>
      <c r="U263" s="1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</row>
    <row r="264" spans="17:142" x14ac:dyDescent="0.2">
      <c r="Q264" s="1"/>
      <c r="R264" s="1"/>
      <c r="S264" s="1"/>
      <c r="T264" s="1"/>
      <c r="U264" s="1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</row>
    <row r="265" spans="17:142" x14ac:dyDescent="0.2">
      <c r="Q265" s="1"/>
      <c r="R265" s="1"/>
      <c r="S265" s="1"/>
      <c r="T265" s="1"/>
      <c r="U265" s="1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</row>
    <row r="266" spans="17:142" x14ac:dyDescent="0.2">
      <c r="Q266" s="1"/>
      <c r="R266" s="1"/>
      <c r="S266" s="1"/>
      <c r="T266" s="1"/>
      <c r="U266" s="1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</row>
    <row r="267" spans="17:142" x14ac:dyDescent="0.2">
      <c r="Q267" s="1"/>
      <c r="R267" s="1"/>
      <c r="S267" s="1"/>
      <c r="T267" s="1"/>
      <c r="U267" s="1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</row>
    <row r="268" spans="17:142" x14ac:dyDescent="0.2">
      <c r="Q268" s="1"/>
      <c r="R268" s="1"/>
      <c r="S268" s="1"/>
      <c r="T268" s="1"/>
      <c r="U268" s="1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</row>
    <row r="269" spans="17:142" x14ac:dyDescent="0.2">
      <c r="Q269" s="1"/>
      <c r="R269" s="1"/>
      <c r="S269" s="1"/>
      <c r="T269" s="1"/>
      <c r="U269" s="1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</row>
    <row r="270" spans="17:142" x14ac:dyDescent="0.2">
      <c r="Q270" s="1"/>
      <c r="R270" s="1"/>
      <c r="S270" s="1"/>
      <c r="T270" s="1"/>
      <c r="U270" s="1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</row>
    <row r="271" spans="17:142" x14ac:dyDescent="0.2">
      <c r="Q271" s="1"/>
      <c r="R271" s="1"/>
      <c r="S271" s="1"/>
      <c r="T271" s="1"/>
      <c r="U271" s="1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</row>
    <row r="272" spans="17:142" x14ac:dyDescent="0.2">
      <c r="Q272" s="1"/>
      <c r="R272" s="1"/>
      <c r="S272" s="1"/>
      <c r="T272" s="1"/>
      <c r="U272" s="1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</row>
    <row r="273" spans="17:142" x14ac:dyDescent="0.2">
      <c r="Q273" s="1"/>
      <c r="R273" s="1"/>
      <c r="S273" s="1"/>
      <c r="T273" s="1"/>
      <c r="U273" s="1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</row>
    <row r="274" spans="17:142" x14ac:dyDescent="0.2">
      <c r="Q274" s="1"/>
      <c r="R274" s="1"/>
      <c r="S274" s="1"/>
      <c r="T274" s="1"/>
      <c r="U274" s="1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</row>
    <row r="275" spans="17:142" x14ac:dyDescent="0.2"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</row>
    <row r="276" spans="17:142" x14ac:dyDescent="0.2"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</row>
    <row r="277" spans="17:142" x14ac:dyDescent="0.2"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</row>
  </sheetData>
  <sheetProtection selectLockedCells="1"/>
  <mergeCells count="35">
    <mergeCell ref="F8:P8"/>
    <mergeCell ref="G10:H10"/>
    <mergeCell ref="I10:J10"/>
    <mergeCell ref="K10:L10"/>
    <mergeCell ref="M10:N10"/>
    <mergeCell ref="O10:P10"/>
    <mergeCell ref="G12:H12"/>
    <mergeCell ref="I12:J12"/>
    <mergeCell ref="K12:L12"/>
    <mergeCell ref="M12:N12"/>
    <mergeCell ref="O12:P12"/>
    <mergeCell ref="G11:H11"/>
    <mergeCell ref="I11:J11"/>
    <mergeCell ref="K11:L11"/>
    <mergeCell ref="M11:N11"/>
    <mergeCell ref="O11:P11"/>
    <mergeCell ref="G14:H14"/>
    <mergeCell ref="I14:J14"/>
    <mergeCell ref="K14:L14"/>
    <mergeCell ref="M14:N14"/>
    <mergeCell ref="O14:P14"/>
    <mergeCell ref="G13:H13"/>
    <mergeCell ref="I13:J13"/>
    <mergeCell ref="K13:L13"/>
    <mergeCell ref="M13:N13"/>
    <mergeCell ref="O13:P13"/>
    <mergeCell ref="L27:L28"/>
    <mergeCell ref="M27:M28"/>
    <mergeCell ref="N27:N28"/>
    <mergeCell ref="F27:F28"/>
    <mergeCell ref="G27:G28"/>
    <mergeCell ref="H27:H28"/>
    <mergeCell ref="I27:I28"/>
    <mergeCell ref="J27:J28"/>
    <mergeCell ref="K27:K28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0" min="3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36">
        <v>43101</v>
      </c>
    </row>
    <row r="2" spans="2:2" x14ac:dyDescent="0.2">
      <c r="B2" s="36">
        <v>43143</v>
      </c>
    </row>
    <row r="3" spans="2:2" x14ac:dyDescent="0.2">
      <c r="B3" s="36">
        <v>43144</v>
      </c>
    </row>
    <row r="4" spans="2:2" x14ac:dyDescent="0.2">
      <c r="B4" s="36">
        <v>43188</v>
      </c>
    </row>
    <row r="5" spans="2:2" x14ac:dyDescent="0.2">
      <c r="B5" s="36">
        <v>43189</v>
      </c>
    </row>
    <row r="6" spans="2:2" x14ac:dyDescent="0.2">
      <c r="B6" s="36">
        <v>43192</v>
      </c>
    </row>
    <row r="7" spans="2:2" x14ac:dyDescent="0.2">
      <c r="B7" s="36">
        <v>43220</v>
      </c>
    </row>
    <row r="8" spans="2:2" x14ac:dyDescent="0.2">
      <c r="B8" s="36">
        <v>43221</v>
      </c>
    </row>
    <row r="9" spans="2:2" x14ac:dyDescent="0.2">
      <c r="B9" s="36">
        <v>43245</v>
      </c>
    </row>
    <row r="10" spans="2:2" x14ac:dyDescent="0.2">
      <c r="B10" s="36">
        <v>43271</v>
      </c>
    </row>
    <row r="11" spans="2:2" x14ac:dyDescent="0.2">
      <c r="B11" s="36">
        <v>43290</v>
      </c>
    </row>
    <row r="12" spans="2:2" x14ac:dyDescent="0.2">
      <c r="B12" s="36">
        <v>43332</v>
      </c>
    </row>
    <row r="13" spans="2:2" x14ac:dyDescent="0.2">
      <c r="B13" s="36">
        <v>43388</v>
      </c>
    </row>
    <row r="14" spans="2:2" x14ac:dyDescent="0.2">
      <c r="B14" s="36">
        <v>43410</v>
      </c>
    </row>
    <row r="15" spans="2:2" x14ac:dyDescent="0.2">
      <c r="B15" s="36">
        <v>43423</v>
      </c>
    </row>
    <row r="16" spans="2:2" x14ac:dyDescent="0.2">
      <c r="B16" s="36">
        <v>43434</v>
      </c>
    </row>
    <row r="17" spans="2:2" x14ac:dyDescent="0.2">
      <c r="B17" s="36">
        <v>43442</v>
      </c>
    </row>
    <row r="18" spans="2:2" x14ac:dyDescent="0.2">
      <c r="B18" s="36">
        <v>43458</v>
      </c>
    </row>
    <row r="19" spans="2:2" x14ac:dyDescent="0.2">
      <c r="B19" s="36">
        <v>43459</v>
      </c>
    </row>
    <row r="20" spans="2:2" x14ac:dyDescent="0.2">
      <c r="B20" s="36">
        <v>43465</v>
      </c>
    </row>
    <row r="21" spans="2:2" x14ac:dyDescent="0.2">
      <c r="B21" s="36">
        <v>43466</v>
      </c>
    </row>
    <row r="22" spans="2:2" x14ac:dyDescent="0.2">
      <c r="B22" s="36">
        <v>43528</v>
      </c>
    </row>
    <row r="23" spans="2:2" x14ac:dyDescent="0.2">
      <c r="B23" s="36">
        <v>43529</v>
      </c>
    </row>
    <row r="24" spans="2:2" x14ac:dyDescent="0.2">
      <c r="B24" s="36">
        <v>43548</v>
      </c>
    </row>
    <row r="25" spans="2:2" x14ac:dyDescent="0.2">
      <c r="B25" s="36">
        <v>43557</v>
      </c>
    </row>
    <row r="26" spans="2:2" x14ac:dyDescent="0.2">
      <c r="B26" s="36">
        <v>43573</v>
      </c>
    </row>
    <row r="27" spans="2:2" x14ac:dyDescent="0.2">
      <c r="B27" s="36">
        <v>43574</v>
      </c>
    </row>
    <row r="28" spans="2:2" x14ac:dyDescent="0.2">
      <c r="B28" s="36">
        <v>43586</v>
      </c>
    </row>
    <row r="29" spans="2:2" x14ac:dyDescent="0.2">
      <c r="B29" s="36">
        <v>43610</v>
      </c>
    </row>
    <row r="30" spans="2:2" x14ac:dyDescent="0.2">
      <c r="B30" s="36">
        <v>43633</v>
      </c>
    </row>
    <row r="31" spans="2:2" x14ac:dyDescent="0.2">
      <c r="B31" s="36">
        <v>43636</v>
      </c>
    </row>
    <row r="32" spans="2:2" x14ac:dyDescent="0.2">
      <c r="B32" s="36">
        <v>43654</v>
      </c>
    </row>
    <row r="33" spans="2:2" x14ac:dyDescent="0.2">
      <c r="B33" s="36">
        <v>43655</v>
      </c>
    </row>
    <row r="34" spans="2:2" x14ac:dyDescent="0.2">
      <c r="B34" s="36">
        <v>43696</v>
      </c>
    </row>
    <row r="35" spans="2:2" x14ac:dyDescent="0.2">
      <c r="B35" s="36">
        <v>43752</v>
      </c>
    </row>
    <row r="36" spans="2:2" x14ac:dyDescent="0.2">
      <c r="B36" s="36">
        <v>43775</v>
      </c>
    </row>
    <row r="37" spans="2:2" x14ac:dyDescent="0.2">
      <c r="B37" s="36">
        <v>43787</v>
      </c>
    </row>
    <row r="38" spans="2:2" x14ac:dyDescent="0.2">
      <c r="B38" s="36">
        <v>43823</v>
      </c>
    </row>
    <row r="39" spans="2:2" x14ac:dyDescent="0.2">
      <c r="B39" s="36">
        <v>43824</v>
      </c>
    </row>
    <row r="40" spans="2:2" x14ac:dyDescent="0.2">
      <c r="B40" s="36">
        <v>43830</v>
      </c>
    </row>
    <row r="41" spans="2:2" x14ac:dyDescent="0.2">
      <c r="B41" s="36">
        <v>43831</v>
      </c>
    </row>
    <row r="42" spans="2:2" x14ac:dyDescent="0.2">
      <c r="B42" s="36">
        <v>43885</v>
      </c>
    </row>
    <row r="43" spans="2:2" x14ac:dyDescent="0.2">
      <c r="B43" s="36">
        <v>43886</v>
      </c>
    </row>
    <row r="44" spans="2:2" x14ac:dyDescent="0.2">
      <c r="B44" s="36">
        <v>43913</v>
      </c>
    </row>
    <row r="45" spans="2:2" x14ac:dyDescent="0.2">
      <c r="B45" s="36">
        <v>43914</v>
      </c>
    </row>
    <row r="46" spans="2:2" x14ac:dyDescent="0.2">
      <c r="B46" s="36">
        <v>43923</v>
      </c>
    </row>
    <row r="47" spans="2:2" x14ac:dyDescent="0.2">
      <c r="B47" s="36">
        <v>43930</v>
      </c>
    </row>
    <row r="48" spans="2:2" x14ac:dyDescent="0.2">
      <c r="B48" s="36">
        <v>43931</v>
      </c>
    </row>
    <row r="49" spans="2:2" x14ac:dyDescent="0.2">
      <c r="B49" s="36">
        <v>43952</v>
      </c>
    </row>
    <row r="50" spans="2:2" x14ac:dyDescent="0.2">
      <c r="B50" s="36">
        <v>43976</v>
      </c>
    </row>
    <row r="51" spans="2:2" x14ac:dyDescent="0.2">
      <c r="B51" s="36">
        <v>43997</v>
      </c>
    </row>
    <row r="52" spans="2:2" x14ac:dyDescent="0.2">
      <c r="B52" s="36">
        <v>44002</v>
      </c>
    </row>
    <row r="53" spans="2:2" x14ac:dyDescent="0.2">
      <c r="B53" s="36">
        <v>44021</v>
      </c>
    </row>
    <row r="54" spans="2:2" x14ac:dyDescent="0.2">
      <c r="B54" s="36">
        <v>44022</v>
      </c>
    </row>
    <row r="55" spans="2:2" x14ac:dyDescent="0.2">
      <c r="B55" s="36">
        <v>44060</v>
      </c>
    </row>
    <row r="56" spans="2:2" x14ac:dyDescent="0.2">
      <c r="B56" s="36">
        <v>44116</v>
      </c>
    </row>
    <row r="57" spans="2:2" x14ac:dyDescent="0.2">
      <c r="B57" s="36">
        <v>44141</v>
      </c>
    </row>
    <row r="58" spans="2:2" x14ac:dyDescent="0.2">
      <c r="B58" s="36">
        <v>44158</v>
      </c>
    </row>
    <row r="59" spans="2:2" x14ac:dyDescent="0.2">
      <c r="B59" s="36">
        <v>44172</v>
      </c>
    </row>
    <row r="60" spans="2:2" x14ac:dyDescent="0.2">
      <c r="B60" s="36">
        <v>44173</v>
      </c>
    </row>
    <row r="61" spans="2:2" x14ac:dyDescent="0.2">
      <c r="B61" s="36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3">
        <v>43202</v>
      </c>
    </row>
    <row r="2" spans="1:4" x14ac:dyDescent="0.2">
      <c r="A2" s="33">
        <v>43200</v>
      </c>
      <c r="B2">
        <v>1</v>
      </c>
      <c r="D2">
        <f>+IF(A1&lt;A2,B2,(IF(A1&lt;A3,B3,0)))</f>
        <v>2</v>
      </c>
    </row>
    <row r="3" spans="1:4" x14ac:dyDescent="0.2">
      <c r="A3" s="33">
        <v>43230</v>
      </c>
      <c r="B3">
        <v>2</v>
      </c>
    </row>
    <row r="4" spans="1:4" x14ac:dyDescent="0.2">
      <c r="A4" s="33">
        <v>43261</v>
      </c>
      <c r="B4">
        <v>3</v>
      </c>
    </row>
    <row r="5" spans="1:4" x14ac:dyDescent="0.2">
      <c r="A5" s="33">
        <v>43291</v>
      </c>
      <c r="B5">
        <v>4</v>
      </c>
    </row>
    <row r="6" spans="1:4" x14ac:dyDescent="0.2">
      <c r="A6" s="33">
        <v>43322</v>
      </c>
      <c r="B6">
        <v>5</v>
      </c>
    </row>
    <row r="7" spans="1:4" x14ac:dyDescent="0.2">
      <c r="A7" s="33">
        <v>43353</v>
      </c>
      <c r="B7">
        <v>6</v>
      </c>
    </row>
    <row r="8" spans="1:4" x14ac:dyDescent="0.2">
      <c r="A8" s="33">
        <v>43383</v>
      </c>
      <c r="B8">
        <v>7</v>
      </c>
    </row>
    <row r="9" spans="1:4" x14ac:dyDescent="0.2">
      <c r="A9" s="33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CLASE I (ARS)</vt:lpstr>
      <vt:lpstr>CLASE II (DL)</vt:lpstr>
      <vt:lpstr>Feriados</vt:lpstr>
      <vt:lpstr>Hoja2</vt:lpstr>
      <vt:lpstr>'CLASE I (ARS)'!Área_de_impresión</vt:lpstr>
      <vt:lpstr>'CLASE II (DL)'!Área_de_impresión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2022-07-14T16:15:37Z</dcterms:modified>
</cp:coreProperties>
</file>