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840"/>
  </bookViews>
  <sheets>
    <sheet name="VDFA" sheetId="1" r:id="rId1"/>
    <sheet name="VDFB" sheetId="6" r:id="rId2"/>
    <sheet name="VDFC" sheetId="9" r:id="rId3"/>
  </sheets>
  <definedNames>
    <definedName name="_xlnm.Print_Area" localSheetId="0">VDFA!$A$1:$K$44</definedName>
    <definedName name="_xlnm.Print_Area" localSheetId="1">VDFB!$A$1:$K$45</definedName>
    <definedName name="_xlnm.Print_Area" localSheetId="2">VDFC!$A$1:$K$34</definedName>
    <definedName name="CIQWBGuid" hidden="1">"80f2eb11-a69f-4789-a224-c3bac53b2011"</definedName>
    <definedName name="Print_Area" localSheetId="0">VDFA!$A$1:$K$43</definedName>
    <definedName name="Print_Area" localSheetId="1">VDFB!$A$1:$K$44</definedName>
    <definedName name="Print_Area" localSheetId="2">VDFC!$A$1:$K$33</definedName>
  </definedName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9" l="1"/>
  <c r="I7" i="6"/>
  <c r="G24" i="1"/>
  <c r="G23" i="1"/>
  <c r="G22" i="1"/>
  <c r="G21" i="1"/>
  <c r="G20" i="1"/>
  <c r="G19" i="1"/>
  <c r="G18" i="1"/>
  <c r="G17" i="1"/>
  <c r="M22" i="6"/>
  <c r="D22" i="6" s="1"/>
  <c r="G22" i="6"/>
  <c r="I22" i="6" s="1"/>
  <c r="N22" i="6" s="1"/>
  <c r="O22" i="6" s="1"/>
  <c r="M24" i="1"/>
  <c r="M23" i="1"/>
  <c r="M22" i="1"/>
  <c r="M21" i="1"/>
  <c r="M20" i="1"/>
  <c r="E24" i="1"/>
  <c r="E23" i="1"/>
  <c r="E22" i="1"/>
  <c r="E21" i="1"/>
  <c r="E20" i="1"/>
  <c r="D20" i="1" l="1"/>
  <c r="J16" i="9" l="1"/>
  <c r="F30" i="9"/>
  <c r="E29" i="9"/>
  <c r="E28" i="9"/>
  <c r="E27" i="9"/>
  <c r="E26" i="9"/>
  <c r="E25" i="9"/>
  <c r="E24" i="9"/>
  <c r="E23" i="9"/>
  <c r="E22" i="9"/>
  <c r="E21" i="9"/>
  <c r="E20" i="9"/>
  <c r="E19" i="9"/>
  <c r="E18" i="9"/>
  <c r="E17" i="9"/>
  <c r="J16" i="6"/>
  <c r="F26" i="6"/>
  <c r="G24" i="6"/>
  <c r="G23" i="6"/>
  <c r="G21" i="6"/>
  <c r="G20" i="6"/>
  <c r="G19" i="6"/>
  <c r="G18" i="6"/>
  <c r="G17" i="6"/>
  <c r="E25" i="6"/>
  <c r="E24" i="6"/>
  <c r="G25" i="6"/>
  <c r="F8" i="6"/>
  <c r="C16" i="6" s="1"/>
  <c r="F7" i="6"/>
  <c r="D23" i="1"/>
  <c r="D22" i="1"/>
  <c r="D21" i="1"/>
  <c r="M19" i="1"/>
  <c r="M18" i="1"/>
  <c r="M17" i="1"/>
  <c r="G26" i="6" l="1"/>
  <c r="J17" i="6"/>
  <c r="J18" i="6" s="1"/>
  <c r="J19" i="6" s="1"/>
  <c r="J20" i="6" s="1"/>
  <c r="J21" i="6" s="1"/>
  <c r="M21" i="6"/>
  <c r="D21" i="6" s="1"/>
  <c r="M17" i="6"/>
  <c r="M18" i="6"/>
  <c r="D18" i="6" s="1"/>
  <c r="M23" i="6"/>
  <c r="D23" i="6" s="1"/>
  <c r="M19" i="6"/>
  <c r="D19" i="6" s="1"/>
  <c r="M25" i="6"/>
  <c r="D25" i="6" s="1"/>
  <c r="M20" i="6"/>
  <c r="D20" i="6" s="1"/>
  <c r="M24" i="6"/>
  <c r="D24" i="6" s="1"/>
  <c r="J23" i="6" l="1"/>
  <c r="J22" i="6"/>
  <c r="J24" i="6" l="1"/>
  <c r="H24" i="6"/>
  <c r="I24" i="6" s="1"/>
  <c r="N24" i="6" s="1"/>
  <c r="O24" i="6" s="1"/>
  <c r="D24" i="1"/>
  <c r="F25" i="1"/>
  <c r="C16" i="1"/>
  <c r="H25" i="6" l="1"/>
  <c r="I25" i="6" s="1"/>
  <c r="N25" i="6" s="1"/>
  <c r="O25" i="6" s="1"/>
  <c r="J25" i="6"/>
  <c r="G24" i="9"/>
  <c r="I24" i="9" s="1"/>
  <c r="F7" i="9"/>
  <c r="F8" i="9"/>
  <c r="C16" i="9" s="1"/>
  <c r="G29" i="9"/>
  <c r="G28" i="9"/>
  <c r="G27" i="9"/>
  <c r="G26" i="9"/>
  <c r="G25" i="9"/>
  <c r="G23" i="9"/>
  <c r="I23" i="9" s="1"/>
  <c r="G22" i="9"/>
  <c r="I22" i="9" s="1"/>
  <c r="G21" i="9"/>
  <c r="I21" i="9" s="1"/>
  <c r="G20" i="9"/>
  <c r="I20" i="9" s="1"/>
  <c r="G19" i="9"/>
  <c r="I19" i="9" s="1"/>
  <c r="G18" i="9"/>
  <c r="I18" i="9" s="1"/>
  <c r="G17" i="9"/>
  <c r="Q11" i="9"/>
  <c r="H26" i="6" l="1"/>
  <c r="M29" i="9"/>
  <c r="D29" i="9" s="1"/>
  <c r="M25" i="9"/>
  <c r="D25" i="9" s="1"/>
  <c r="M21" i="9"/>
  <c r="D21" i="9" s="1"/>
  <c r="M17" i="9"/>
  <c r="D17" i="9" s="1"/>
  <c r="M23" i="9"/>
  <c r="D23" i="9" s="1"/>
  <c r="M19" i="9"/>
  <c r="D19" i="9" s="1"/>
  <c r="M28" i="9"/>
  <c r="D28" i="9" s="1"/>
  <c r="M24" i="9"/>
  <c r="N24" i="9" s="1"/>
  <c r="M20" i="9"/>
  <c r="D20" i="9" s="1"/>
  <c r="M27" i="9"/>
  <c r="D27" i="9" s="1"/>
  <c r="M26" i="9"/>
  <c r="D26" i="9" s="1"/>
  <c r="M22" i="9"/>
  <c r="D22" i="9" s="1"/>
  <c r="M18" i="9"/>
  <c r="D18" i="9" s="1"/>
  <c r="I17" i="9"/>
  <c r="J17" i="9"/>
  <c r="J18" i="9" s="1"/>
  <c r="J19" i="9" s="1"/>
  <c r="J20" i="9" s="1"/>
  <c r="J21" i="9" s="1"/>
  <c r="J22" i="9" s="1"/>
  <c r="J23" i="9" s="1"/>
  <c r="J24" i="9" s="1"/>
  <c r="Q18" i="9"/>
  <c r="Q20" i="9"/>
  <c r="Q21" i="9"/>
  <c r="Q22" i="9"/>
  <c r="Q19" i="9"/>
  <c r="Q23" i="9"/>
  <c r="Q24" i="9"/>
  <c r="G30" i="9"/>
  <c r="N22" i="9" l="1"/>
  <c r="O22" i="9" s="1"/>
  <c r="N20" i="9"/>
  <c r="O20" i="9" s="1"/>
  <c r="J25" i="9"/>
  <c r="H25" i="9"/>
  <c r="N23" i="9"/>
  <c r="O23" i="9" s="1"/>
  <c r="N21" i="9"/>
  <c r="O21" i="9" s="1"/>
  <c r="N19" i="9"/>
  <c r="O19" i="9" s="1"/>
  <c r="N18" i="9"/>
  <c r="O18" i="9" s="1"/>
  <c r="D24" i="9"/>
  <c r="O24" i="9"/>
  <c r="Q17" i="9"/>
  <c r="N17" i="9"/>
  <c r="J26" i="9" l="1"/>
  <c r="H26" i="9"/>
  <c r="I26" i="9" s="1"/>
  <c r="I25" i="9"/>
  <c r="O17" i="9"/>
  <c r="Q26" i="9" l="1"/>
  <c r="N26" i="9"/>
  <c r="O26" i="9" s="1"/>
  <c r="J27" i="9"/>
  <c r="H27" i="9"/>
  <c r="Q25" i="9"/>
  <c r="N25" i="9"/>
  <c r="I27" i="9" l="1"/>
  <c r="J28" i="9"/>
  <c r="H28" i="9"/>
  <c r="I28" i="9" s="1"/>
  <c r="O25" i="9"/>
  <c r="D17" i="6"/>
  <c r="E17" i="1"/>
  <c r="E18" i="1"/>
  <c r="E19" i="1"/>
  <c r="D17" i="1"/>
  <c r="J29" i="9" l="1"/>
  <c r="H29" i="9"/>
  <c r="I29" i="9" s="1"/>
  <c r="Q28" i="9"/>
  <c r="N28" i="9"/>
  <c r="O28" i="9" s="1"/>
  <c r="H30" i="9"/>
  <c r="Q27" i="9"/>
  <c r="N27" i="9"/>
  <c r="Q24" i="6"/>
  <c r="Q25" i="6"/>
  <c r="I17" i="6"/>
  <c r="N17" i="6" s="1"/>
  <c r="O27" i="9" l="1"/>
  <c r="Q29" i="9"/>
  <c r="Q30" i="9" s="1"/>
  <c r="N29" i="9"/>
  <c r="O29" i="9" s="1"/>
  <c r="I30" i="9"/>
  <c r="Q26" i="6"/>
  <c r="I19" i="6"/>
  <c r="N19" i="6" s="1"/>
  <c r="N30" i="9" l="1"/>
  <c r="I9" i="9" s="1"/>
  <c r="Q16" i="9" s="1"/>
  <c r="I10" i="9" s="1"/>
  <c r="I11" i="9" s="1"/>
  <c r="O30" i="9"/>
  <c r="O19" i="6"/>
  <c r="I18" i="6"/>
  <c r="N18" i="6" s="1"/>
  <c r="O17" i="6"/>
  <c r="I13" i="9" l="1"/>
  <c r="O18" i="6"/>
  <c r="I21" i="6" l="1"/>
  <c r="I23" i="6"/>
  <c r="I20" i="6"/>
  <c r="N20" i="6" s="1"/>
  <c r="N21" i="6" l="1"/>
  <c r="O21" i="6" s="1"/>
  <c r="I26" i="6"/>
  <c r="N23" i="6"/>
  <c r="N26" i="6" l="1"/>
  <c r="I9" i="6" s="1"/>
  <c r="Q16" i="6" s="1"/>
  <c r="I10" i="6" s="1"/>
  <c r="I11" i="6" s="1"/>
  <c r="O23" i="6"/>
  <c r="O20" i="6"/>
  <c r="O26" i="6" l="1"/>
  <c r="I13" i="6" s="1"/>
  <c r="O12" i="6"/>
  <c r="G25" i="1"/>
  <c r="J16" i="1" l="1"/>
  <c r="Q17" i="1" s="1"/>
  <c r="H17" i="1" l="1"/>
  <c r="J17" i="1"/>
  <c r="Q18" i="1" s="1"/>
  <c r="J18" i="1" l="1"/>
  <c r="Q19" i="1" s="1"/>
  <c r="H18" i="1"/>
  <c r="D19" i="1"/>
  <c r="D18" i="1"/>
  <c r="J19" i="1" l="1"/>
  <c r="Q20" i="1" s="1"/>
  <c r="I17" i="1"/>
  <c r="N17" i="1" s="1"/>
  <c r="O17" i="1" s="1"/>
  <c r="J20" i="1" l="1"/>
  <c r="Q21" i="1" s="1"/>
  <c r="H20" i="1"/>
  <c r="I20" i="1" s="1"/>
  <c r="N20" i="1" s="1"/>
  <c r="O20" i="1" s="1"/>
  <c r="H19" i="1"/>
  <c r="I18" i="1"/>
  <c r="N18" i="1" s="1"/>
  <c r="O18" i="1" s="1"/>
  <c r="H21" i="1" l="1"/>
  <c r="I21" i="1" s="1"/>
  <c r="N21" i="1" s="1"/>
  <c r="O21" i="1" s="1"/>
  <c r="J21" i="1"/>
  <c r="Q22" i="1" s="1"/>
  <c r="J22" i="1" l="1"/>
  <c r="Q23" i="1" s="1"/>
  <c r="H22" i="1"/>
  <c r="I22" i="1" s="1"/>
  <c r="N22" i="1" s="1"/>
  <c r="O22" i="1" s="1"/>
  <c r="I19" i="1"/>
  <c r="N19" i="1" s="1"/>
  <c r="O19" i="1" s="1"/>
  <c r="H23" i="1" l="1"/>
  <c r="I23" i="1" s="1"/>
  <c r="N23" i="1" s="1"/>
  <c r="O23" i="1" s="1"/>
  <c r="J23" i="1"/>
  <c r="Q24" i="1" s="1"/>
  <c r="J24" i="1" l="1"/>
  <c r="H24" i="1"/>
  <c r="Q32" i="1"/>
  <c r="I24" i="1" l="1"/>
  <c r="N24" i="1" s="1"/>
  <c r="O24" i="1" s="1"/>
  <c r="H25" i="1"/>
  <c r="I25" i="1" l="1"/>
  <c r="O32" i="1" l="1"/>
  <c r="N32" i="1"/>
  <c r="I9" i="1" s="1"/>
  <c r="Q16" i="1" l="1"/>
  <c r="I10" i="1" s="1"/>
  <c r="I11" i="1" s="1"/>
  <c r="O12" i="1"/>
  <c r="I13" i="1"/>
</calcChain>
</file>

<file path=xl/sharedStrings.xml><?xml version="1.0" encoding="utf-8"?>
<sst xmlns="http://schemas.openxmlformats.org/spreadsheetml/2006/main" count="104" uniqueCount="40">
  <si>
    <t>(*)</t>
  </si>
  <si>
    <t>Moneda</t>
  </si>
  <si>
    <t>Pesos</t>
  </si>
  <si>
    <t>Fecha</t>
  </si>
  <si>
    <t>% Amortiz.</t>
  </si>
  <si>
    <t>Amortización</t>
  </si>
  <si>
    <t>Interés</t>
  </si>
  <si>
    <t>Total Flujo</t>
  </si>
  <si>
    <t>Saldo de Capital</t>
  </si>
  <si>
    <t>Días</t>
  </si>
  <si>
    <t>Valor actual</t>
  </si>
  <si>
    <t>Duration</t>
  </si>
  <si>
    <t>Fecha de Liquidación</t>
  </si>
  <si>
    <t>Tasa BADLAR:</t>
  </si>
  <si>
    <t xml:space="preserve">La presente planilla de cálculo debe ser considerada por el interesado al sólo efecto ilustrativo y ejemplificativo. La misma ha sido elaborada bajo el supuesto de que la tasa Badlar se mantiene durante todo el período en el valor observado en la celda I7. Los resultados que esta arroje no serán vinculantes y pueden sufrir variaciones ante cambios en cualquiera de los supuestos de elaboración. A los efectos de la suscripción de los Valores Representativos de Deuda, el interesado deberá basarse en sus propios cálculos y evaluación de la información publicada en el Suplemento de Prospecto y en particular las consideraciones de riesgo para la inversión. Se aclara que el uso de la planilla de cálculo no es Obligatorio para el inversor, sino meramente orientativo, y que los resultados que esta arroje no seran vinculantes; por tal motivo los organizadores y colocadores no asumiran responsabilidad alguna con el motivo en cualquier error cometido en la realización de los cálculos o en su interpretación por parte del inversor.
</t>
  </si>
  <si>
    <t>AA (arg)</t>
  </si>
  <si>
    <t>Tasa Mínima</t>
  </si>
  <si>
    <t>Calificación (S&amp;P)</t>
  </si>
  <si>
    <t>Fecha de Devengamiento</t>
  </si>
  <si>
    <t>Cupón (BADLAR + 300 bps)</t>
  </si>
  <si>
    <t>TIR Real:</t>
  </si>
  <si>
    <t>Precio:</t>
  </si>
  <si>
    <t>Duration (meses):</t>
  </si>
  <si>
    <t>Flujo Real</t>
  </si>
  <si>
    <t>Mín</t>
  </si>
  <si>
    <t>Máx</t>
  </si>
  <si>
    <t>Spread</t>
  </si>
  <si>
    <t>TNA Real:</t>
  </si>
  <si>
    <t>Valor Nominal</t>
  </si>
  <si>
    <t>Cupón</t>
  </si>
  <si>
    <t>BBB (arg)</t>
  </si>
  <si>
    <t>Cupón Fijo</t>
  </si>
  <si>
    <t>Tasa Fija</t>
  </si>
  <si>
    <t>CCC (arg)</t>
  </si>
  <si>
    <t>Cupón (BADLAR + 400 bps)</t>
  </si>
  <si>
    <t>Calculadora Fideicomiso Financiero BICENTENARIA 3 - VDFA</t>
  </si>
  <si>
    <t>Mín. 35% - Máx. 43%</t>
  </si>
  <si>
    <t>Calculadora Fideicomiso Financiero BICENTENARIA 3 - VDFC</t>
  </si>
  <si>
    <t>Calculadora Fideicomiso Financiero BICENTENARIA 3 - VDFB</t>
  </si>
  <si>
    <t>Mín. 37% - Máx. 45%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</si>
</sst>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 #,##0;&quot;$&quot;\ \-#,##0"/>
    <numFmt numFmtId="6" formatCode="&quot;$&quot;\ #,##0;[Red]&quot;$&quot;\ \-#,##0"/>
    <numFmt numFmtId="41" formatCode="_ * #,##0_ ;_ * \-#,##0_ ;_ * &quot;-&quot;_ ;_ @_ "/>
    <numFmt numFmtId="43" formatCode="_ * #,##0.00_ ;_ * \-#,##0.00_ ;_ * &quot;-&quot;??_ ;_ @_ "/>
    <numFmt numFmtId="164" formatCode="_-* #,##0.00\ _P_t_s_-;\-* #,##0.00\ _P_t_s_-;_-* &quot;-&quot;??\ _P_t_s_-;_-@_-"/>
    <numFmt numFmtId="165" formatCode="_-* #,##0\ _P_t_s_-;\-* #,##0\ _P_t_s_-;_-* &quot;-&quot;??\ _P_t_s_-;_-@_-"/>
    <numFmt numFmtId="166" formatCode="_ * #,##0_ ;_ * \-#,##0_ ;_ * &quot;-&quot;??_ ;_ @_ "/>
    <numFmt numFmtId="167" formatCode="_-* #,##0.0\ _P_t_s_-;\-* #,##0.0\ _P_t_s_-;_-* &quot;-&quot;??\ _P_t_s_-;_-@_-"/>
    <numFmt numFmtId="168" formatCode="0.0%"/>
    <numFmt numFmtId="169" formatCode="0.0000%"/>
    <numFmt numFmtId="170" formatCode="0.000%"/>
    <numFmt numFmtId="171" formatCode="0.000000%"/>
  </numFmts>
  <fonts count="15" x14ac:knownFonts="1">
    <font>
      <sz val="10"/>
      <color theme="1"/>
      <name val="Calibri"/>
      <family val="2"/>
    </font>
    <font>
      <sz val="10"/>
      <color theme="1"/>
      <name val="Calibri"/>
      <family val="2"/>
    </font>
    <font>
      <sz val="10"/>
      <name val="Calibri"/>
      <family val="2"/>
      <scheme val="minor"/>
    </font>
    <font>
      <b/>
      <u/>
      <sz val="11"/>
      <name val="Calibri"/>
      <family val="2"/>
      <scheme val="minor"/>
    </font>
    <font>
      <b/>
      <sz val="10"/>
      <name val="Calibri"/>
      <family val="2"/>
      <scheme val="minor"/>
    </font>
    <font>
      <sz val="8"/>
      <color rgb="FF13162A"/>
      <name val="Calibri"/>
      <family val="2"/>
      <scheme val="minor"/>
    </font>
    <font>
      <u/>
      <sz val="12"/>
      <name val="Calibri"/>
      <family val="2"/>
      <scheme val="minor"/>
    </font>
    <font>
      <sz val="10"/>
      <color theme="0"/>
      <name val="Calibri"/>
      <family val="2"/>
      <scheme val="minor"/>
    </font>
    <font>
      <b/>
      <sz val="10"/>
      <color rgb="FF002060"/>
      <name val="Calibri"/>
      <family val="2"/>
      <scheme val="minor"/>
    </font>
    <font>
      <sz val="12"/>
      <color rgb="FFF9FBFC"/>
      <name val="Calibri"/>
      <family val="2"/>
      <scheme val="minor"/>
    </font>
    <font>
      <u/>
      <sz val="14"/>
      <name val="Calibri"/>
      <family val="2"/>
      <scheme val="minor"/>
    </font>
    <font>
      <sz val="8"/>
      <name val="Calibri"/>
      <family val="2"/>
      <scheme val="minor"/>
    </font>
    <font>
      <sz val="10"/>
      <color theme="1"/>
      <name val="Calibri"/>
      <family val="2"/>
      <scheme val="minor"/>
    </font>
    <font>
      <b/>
      <sz val="10"/>
      <color rgb="FF0000FF"/>
      <name val="Calibri"/>
      <family val="2"/>
      <scheme val="minor"/>
    </font>
    <font>
      <b/>
      <sz val="10"/>
      <color theme="0"/>
      <name val="Calibri"/>
      <family val="2"/>
      <scheme val="minor"/>
    </font>
  </fonts>
  <fills count="12">
    <fill>
      <patternFill patternType="none"/>
    </fill>
    <fill>
      <patternFill patternType="gray125"/>
    </fill>
    <fill>
      <patternFill patternType="solid">
        <fgColor indexed="65"/>
        <bgColor indexed="8"/>
      </patternFill>
    </fill>
    <fill>
      <patternFill patternType="solid">
        <fgColor theme="3" tint="0.39997558519241921"/>
        <bgColor indexed="8"/>
      </patternFill>
    </fill>
    <fill>
      <patternFill patternType="solid">
        <fgColor theme="3" tint="0.39997558519241921"/>
        <bgColor indexed="64"/>
      </patternFill>
    </fill>
    <fill>
      <patternFill patternType="solid">
        <fgColor theme="0"/>
        <bgColor indexed="8"/>
      </patternFill>
    </fill>
    <fill>
      <patternFill patternType="solid">
        <fgColor rgb="FFF9FBFC"/>
        <bgColor indexed="8"/>
      </patternFill>
    </fill>
    <fill>
      <patternFill patternType="solid">
        <fgColor rgb="FFF9FBFC"/>
        <bgColor indexed="64"/>
      </patternFill>
    </fill>
    <fill>
      <patternFill patternType="solid">
        <fgColor rgb="FFCFDFE7"/>
        <bgColor indexed="8"/>
      </patternFill>
    </fill>
    <fill>
      <patternFill patternType="solid">
        <fgColor rgb="FF13162A"/>
        <bgColor indexed="8"/>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10" fontId="14" fillId="3" borderId="1" xfId="2" applyNumberFormat="1" applyFont="1" applyFill="1" applyBorder="1" applyAlignment="1" applyProtection="1">
      <alignment horizontal="center"/>
      <protection locked="0"/>
    </xf>
    <xf numFmtId="10" fontId="4" fillId="7" borderId="1" xfId="2" applyNumberFormat="1" applyFont="1" applyFill="1" applyBorder="1" applyAlignment="1" applyProtection="1">
      <alignment horizontal="center"/>
      <protection locked="0"/>
    </xf>
    <xf numFmtId="0" fontId="2" fillId="2" borderId="0" xfId="0" applyFont="1" applyFill="1" applyAlignment="1" applyProtection="1">
      <protection hidden="1"/>
    </xf>
    <xf numFmtId="0" fontId="2" fillId="2" borderId="0" xfId="0" applyFont="1" applyFill="1" applyProtection="1">
      <protection hidden="1"/>
    </xf>
    <xf numFmtId="0" fontId="2" fillId="2" borderId="0" xfId="0" applyFont="1" applyFill="1" applyBorder="1" applyProtection="1">
      <protection hidden="1"/>
    </xf>
    <xf numFmtId="0" fontId="10" fillId="2" borderId="0" xfId="0" applyFont="1" applyFill="1" applyBorder="1" applyAlignment="1" applyProtection="1">
      <protection hidden="1"/>
    </xf>
    <xf numFmtId="0" fontId="6" fillId="2" borderId="0" xfId="0" applyFont="1" applyFill="1" applyBorder="1" applyAlignment="1" applyProtection="1">
      <protection hidden="1"/>
    </xf>
    <xf numFmtId="0" fontId="3" fillId="2" borderId="0" xfId="0" applyFont="1" applyFill="1" applyBorder="1" applyAlignment="1" applyProtection="1">
      <protection hidden="1"/>
    </xf>
    <xf numFmtId="0" fontId="4" fillId="0" borderId="0" xfId="0" applyFont="1" applyFill="1" applyProtection="1">
      <protection hidden="1"/>
    </xf>
    <xf numFmtId="0" fontId="2" fillId="0" borderId="0" xfId="0" applyFont="1" applyFill="1" applyProtection="1">
      <protection hidden="1"/>
    </xf>
    <xf numFmtId="0" fontId="7" fillId="5" borderId="1" xfId="0" applyFont="1" applyFill="1" applyBorder="1" applyProtection="1">
      <protection hidden="1"/>
    </xf>
    <xf numFmtId="0" fontId="4" fillId="2" borderId="0" xfId="0" applyFont="1" applyFill="1" applyBorder="1" applyProtection="1">
      <protection hidden="1"/>
    </xf>
    <xf numFmtId="0" fontId="2" fillId="6" borderId="3" xfId="0" applyFont="1" applyFill="1" applyBorder="1" applyProtection="1">
      <protection hidden="1"/>
    </xf>
    <xf numFmtId="0" fontId="2" fillId="6" borderId="0" xfId="0" applyFont="1" applyFill="1" applyBorder="1" applyProtection="1">
      <protection hidden="1"/>
    </xf>
    <xf numFmtId="0" fontId="2" fillId="6" borderId="4" xfId="0" applyFont="1" applyFill="1" applyBorder="1" applyProtection="1">
      <protection hidden="1"/>
    </xf>
    <xf numFmtId="14" fontId="2" fillId="6" borderId="4" xfId="0" applyNumberFormat="1" applyFont="1" applyFill="1" applyBorder="1" applyAlignment="1" applyProtection="1">
      <alignment horizontal="center"/>
      <protection hidden="1"/>
    </xf>
    <xf numFmtId="0" fontId="2" fillId="7" borderId="1" xfId="0" applyFont="1" applyFill="1" applyBorder="1" applyAlignment="1" applyProtection="1">
      <alignment horizontal="center"/>
      <protection hidden="1"/>
    </xf>
    <xf numFmtId="0" fontId="2" fillId="6" borderId="9" xfId="0" applyFont="1" applyFill="1" applyBorder="1" applyProtection="1">
      <protection hidden="1"/>
    </xf>
    <xf numFmtId="0" fontId="2" fillId="2" borderId="0" xfId="0" applyFont="1" applyFill="1" applyAlignment="1" applyProtection="1">
      <alignment horizontal="center"/>
      <protection hidden="1"/>
    </xf>
    <xf numFmtId="5" fontId="2" fillId="6" borderId="4" xfId="1" applyNumberFormat="1" applyFont="1" applyFill="1" applyBorder="1" applyAlignment="1" applyProtection="1">
      <alignment horizontal="center"/>
      <protection hidden="1"/>
    </xf>
    <xf numFmtId="169" fontId="2" fillId="7" borderId="1" xfId="0" applyNumberFormat="1" applyFont="1" applyFill="1" applyBorder="1" applyAlignment="1" applyProtection="1">
      <alignment horizontal="center"/>
      <protection hidden="1"/>
    </xf>
    <xf numFmtId="10" fontId="13" fillId="2" borderId="0" xfId="0" applyNumberFormat="1" applyFont="1" applyFill="1" applyAlignment="1" applyProtection="1">
      <alignment horizontal="center"/>
      <protection hidden="1"/>
    </xf>
    <xf numFmtId="0" fontId="2" fillId="6" borderId="4" xfId="0" applyFont="1" applyFill="1" applyBorder="1" applyAlignment="1" applyProtection="1">
      <alignment horizontal="center"/>
      <protection hidden="1"/>
    </xf>
    <xf numFmtId="0" fontId="2" fillId="8" borderId="1" xfId="0" applyFont="1" applyFill="1" applyBorder="1" applyAlignment="1" applyProtection="1">
      <alignment horizontal="center"/>
      <protection hidden="1"/>
    </xf>
    <xf numFmtId="10" fontId="2" fillId="8" borderId="1" xfId="2" applyNumberFormat="1" applyFont="1" applyFill="1" applyBorder="1" applyAlignment="1" applyProtection="1">
      <alignment horizontal="center"/>
      <protection hidden="1"/>
    </xf>
    <xf numFmtId="168" fontId="2" fillId="2" borderId="0" xfId="2" applyNumberFormat="1" applyFont="1" applyFill="1" applyBorder="1" applyProtection="1">
      <protection hidden="1"/>
    </xf>
    <xf numFmtId="17" fontId="2" fillId="2" borderId="3" xfId="0" applyNumberFormat="1" applyFont="1" applyFill="1" applyBorder="1" applyProtection="1">
      <protection hidden="1"/>
    </xf>
    <xf numFmtId="17" fontId="2" fillId="2" borderId="0" xfId="0" applyNumberFormat="1" applyFont="1" applyFill="1" applyProtection="1">
      <protection hidden="1"/>
    </xf>
    <xf numFmtId="10" fontId="12" fillId="6" borderId="9" xfId="2" applyNumberFormat="1" applyFont="1" applyFill="1" applyBorder="1" applyAlignment="1" applyProtection="1">
      <alignment horizontal="center"/>
      <protection hidden="1"/>
    </xf>
    <xf numFmtId="0" fontId="2" fillId="6" borderId="7" xfId="0" applyFont="1" applyFill="1" applyBorder="1" applyProtection="1">
      <protection hidden="1"/>
    </xf>
    <xf numFmtId="0" fontId="2" fillId="6" borderId="11" xfId="0" applyFont="1" applyFill="1" applyBorder="1" applyProtection="1">
      <protection hidden="1"/>
    </xf>
    <xf numFmtId="0" fontId="2" fillId="6" borderId="8" xfId="0" applyFont="1" applyFill="1" applyBorder="1" applyProtection="1">
      <protection hidden="1"/>
    </xf>
    <xf numFmtId="0" fontId="2" fillId="6" borderId="8"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2" fontId="8" fillId="6" borderId="1" xfId="0" applyNumberFormat="1" applyFont="1" applyFill="1" applyBorder="1" applyAlignment="1" applyProtection="1">
      <alignment horizontal="center"/>
      <protection hidden="1"/>
    </xf>
    <xf numFmtId="0" fontId="9" fillId="9" borderId="2"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protection hidden="1"/>
    </xf>
    <xf numFmtId="0" fontId="4" fillId="2" borderId="1" xfId="0" applyFont="1" applyFill="1" applyBorder="1" applyAlignment="1" applyProtection="1">
      <alignment horizontal="center" vertical="center"/>
      <protection hidden="1"/>
    </xf>
    <xf numFmtId="14" fontId="2" fillId="6" borderId="6" xfId="0" applyNumberFormat="1" applyFont="1" applyFill="1" applyBorder="1" applyAlignment="1" applyProtection="1">
      <alignment horizontal="center"/>
      <protection hidden="1"/>
    </xf>
    <xf numFmtId="166" fontId="2" fillId="6" borderId="6" xfId="0" applyNumberFormat="1" applyFont="1" applyFill="1" applyBorder="1" applyAlignment="1" applyProtection="1">
      <alignment horizontal="center"/>
      <protection hidden="1"/>
    </xf>
    <xf numFmtId="14" fontId="2" fillId="6" borderId="2" xfId="0" applyNumberFormat="1" applyFont="1" applyFill="1" applyBorder="1" applyAlignment="1" applyProtection="1">
      <alignment horizontal="center"/>
      <protection hidden="1"/>
    </xf>
    <xf numFmtId="0" fontId="2" fillId="6" borderId="2" xfId="0" applyFont="1" applyFill="1" applyBorder="1" applyAlignment="1" applyProtection="1">
      <alignment horizontal="center"/>
      <protection hidden="1"/>
    </xf>
    <xf numFmtId="165" fontId="2" fillId="6" borderId="2" xfId="1" applyNumberFormat="1" applyFont="1" applyFill="1" applyBorder="1" applyAlignment="1" applyProtection="1">
      <alignment horizontal="center"/>
      <protection hidden="1"/>
    </xf>
    <xf numFmtId="165" fontId="2" fillId="6" borderId="10" xfId="0" applyNumberFormat="1" applyFont="1" applyFill="1" applyBorder="1" applyAlignment="1" applyProtection="1">
      <alignment horizontal="center"/>
      <protection hidden="1"/>
    </xf>
    <xf numFmtId="164" fontId="2" fillId="2" borderId="0" xfId="0" applyNumberFormat="1" applyFont="1" applyFill="1" applyBorder="1" applyAlignment="1" applyProtection="1">
      <alignment horizontal="center"/>
      <protection hidden="1"/>
    </xf>
    <xf numFmtId="166" fontId="2" fillId="2" borderId="0" xfId="1" applyNumberFormat="1" applyFont="1" applyFill="1" applyProtection="1">
      <protection hidden="1"/>
    </xf>
    <xf numFmtId="1" fontId="2" fillId="6" borderId="9" xfId="1" applyNumberFormat="1" applyFont="1" applyFill="1" applyBorder="1" applyAlignment="1" applyProtection="1">
      <alignment horizontal="center"/>
      <protection hidden="1"/>
    </xf>
    <xf numFmtId="10" fontId="2" fillId="7" borderId="9" xfId="2" applyNumberFormat="1" applyFont="1" applyFill="1" applyBorder="1" applyAlignment="1" applyProtection="1">
      <alignment horizontal="center"/>
      <protection hidden="1"/>
    </xf>
    <xf numFmtId="10" fontId="2" fillId="7" borderId="9" xfId="0" applyNumberFormat="1" applyFont="1" applyFill="1" applyBorder="1" applyAlignment="1" applyProtection="1">
      <alignment horizontal="center"/>
      <protection hidden="1"/>
    </xf>
    <xf numFmtId="165" fontId="2" fillId="7" borderId="9" xfId="1" applyNumberFormat="1" applyFont="1" applyFill="1" applyBorder="1" applyAlignment="1" applyProtection="1">
      <alignment horizontal="center"/>
      <protection hidden="1"/>
    </xf>
    <xf numFmtId="165" fontId="2" fillId="7" borderId="4" xfId="0" applyNumberFormat="1" applyFont="1" applyFill="1" applyBorder="1" applyAlignment="1" applyProtection="1">
      <alignment horizontal="center"/>
      <protection hidden="1"/>
    </xf>
    <xf numFmtId="167" fontId="2" fillId="2" borderId="0" xfId="1" applyNumberFormat="1" applyFont="1" applyFill="1" applyProtection="1">
      <protection hidden="1"/>
    </xf>
    <xf numFmtId="165" fontId="2" fillId="2" borderId="0" xfId="0" applyNumberFormat="1" applyFont="1" applyFill="1" applyProtection="1">
      <protection hidden="1"/>
    </xf>
    <xf numFmtId="43" fontId="2" fillId="2" borderId="0" xfId="1" applyFont="1" applyFill="1" applyBorder="1" applyProtection="1">
      <protection hidden="1"/>
    </xf>
    <xf numFmtId="14" fontId="2" fillId="7" borderId="3" xfId="0" applyNumberFormat="1" applyFont="1" applyFill="1" applyBorder="1" applyAlignment="1" applyProtection="1">
      <alignment horizontal="center"/>
      <protection hidden="1"/>
    </xf>
    <xf numFmtId="165" fontId="2" fillId="2" borderId="0" xfId="0" applyNumberFormat="1" applyFont="1" applyFill="1" applyBorder="1" applyAlignment="1" applyProtection="1">
      <alignment horizontal="right"/>
      <protection hidden="1"/>
    </xf>
    <xf numFmtId="166" fontId="2" fillId="2" borderId="0" xfId="1" applyNumberFormat="1" applyFont="1" applyFill="1" applyBorder="1" applyProtection="1">
      <protection hidden="1"/>
    </xf>
    <xf numFmtId="10" fontId="2" fillId="7" borderId="5" xfId="0" applyNumberFormat="1" applyFont="1" applyFill="1" applyBorder="1" applyAlignment="1" applyProtection="1">
      <alignment horizontal="center"/>
      <protection hidden="1"/>
    </xf>
    <xf numFmtId="165" fontId="2" fillId="7" borderId="5" xfId="1" applyNumberFormat="1" applyFont="1" applyFill="1" applyBorder="1" applyAlignment="1" applyProtection="1">
      <alignment horizontal="center"/>
      <protection hidden="1"/>
    </xf>
    <xf numFmtId="165" fontId="2" fillId="7" borderId="8" xfId="0" applyNumberFormat="1" applyFont="1" applyFill="1" applyBorder="1" applyAlignment="1" applyProtection="1">
      <alignment horizontal="center"/>
      <protection hidden="1"/>
    </xf>
    <xf numFmtId="14" fontId="2" fillId="7" borderId="12" xfId="0" applyNumberFormat="1" applyFont="1" applyFill="1" applyBorder="1" applyAlignment="1" applyProtection="1">
      <alignment horizontal="center"/>
      <protection hidden="1"/>
    </xf>
    <xf numFmtId="1" fontId="2" fillId="6" borderId="12" xfId="1" applyNumberFormat="1" applyFont="1" applyFill="1" applyBorder="1" applyAlignment="1" applyProtection="1">
      <alignment horizontal="center"/>
      <protection hidden="1"/>
    </xf>
    <xf numFmtId="10" fontId="2" fillId="7" borderId="10" xfId="2" applyNumberFormat="1" applyFont="1" applyFill="1" applyBorder="1" applyAlignment="1" applyProtection="1">
      <alignment horizontal="center"/>
      <protection hidden="1"/>
    </xf>
    <xf numFmtId="165" fontId="4" fillId="6" borderId="5" xfId="1" applyNumberFormat="1" applyFont="1" applyFill="1" applyBorder="1" applyAlignment="1" applyProtection="1">
      <alignment horizontal="center"/>
      <protection hidden="1"/>
    </xf>
    <xf numFmtId="165" fontId="2" fillId="7" borderId="6" xfId="0" applyNumberFormat="1" applyFont="1" applyFill="1" applyBorder="1" applyAlignment="1" applyProtection="1">
      <alignment horizontal="center"/>
      <protection hidden="1"/>
    </xf>
    <xf numFmtId="166" fontId="4" fillId="2" borderId="0" xfId="1" applyNumberFormat="1" applyFont="1" applyFill="1" applyBorder="1" applyProtection="1">
      <protection hidden="1"/>
    </xf>
    <xf numFmtId="166" fontId="4" fillId="2" borderId="0" xfId="1" applyNumberFormat="1" applyFont="1" applyFill="1" applyProtection="1">
      <protection hidden="1"/>
    </xf>
    <xf numFmtId="166" fontId="4" fillId="0" borderId="0" xfId="1" applyNumberFormat="1" applyFont="1" applyFill="1" applyBorder="1" applyProtection="1">
      <protection hidden="1"/>
    </xf>
    <xf numFmtId="165" fontId="4" fillId="2" borderId="1" xfId="1" applyNumberFormat="1" applyFont="1" applyFill="1" applyBorder="1" applyProtection="1">
      <protection hidden="1"/>
    </xf>
    <xf numFmtId="14" fontId="2" fillId="2" borderId="0" xfId="0" applyNumberFormat="1" applyFont="1" applyFill="1" applyProtection="1">
      <protection hidden="1"/>
    </xf>
    <xf numFmtId="43" fontId="2" fillId="2" borderId="0" xfId="1" applyFont="1" applyFill="1" applyAlignment="1" applyProtection="1">
      <alignment horizontal="right"/>
      <protection hidden="1"/>
    </xf>
    <xf numFmtId="43" fontId="2" fillId="2" borderId="0" xfId="1" applyFont="1" applyFill="1" applyProtection="1">
      <protection hidden="1"/>
    </xf>
    <xf numFmtId="17" fontId="11" fillId="6" borderId="0" xfId="0" applyNumberFormat="1" applyFont="1" applyFill="1" applyAlignment="1" applyProtection="1">
      <alignment vertical="center" wrapText="1"/>
      <protection hidden="1"/>
    </xf>
    <xf numFmtId="17" fontId="5" fillId="0" borderId="0" xfId="0" applyNumberFormat="1" applyFont="1" applyFill="1" applyAlignment="1" applyProtection="1">
      <alignment vertical="top" wrapText="1"/>
      <protection hidden="1"/>
    </xf>
    <xf numFmtId="6" fontId="14" fillId="4" borderId="1" xfId="1" applyNumberFormat="1" applyFont="1" applyFill="1" applyBorder="1" applyAlignment="1" applyProtection="1">
      <alignment horizontal="center"/>
      <protection locked="0"/>
    </xf>
    <xf numFmtId="14" fontId="2" fillId="7" borderId="0" xfId="0" applyNumberFormat="1" applyFont="1" applyFill="1" applyBorder="1" applyAlignment="1" applyProtection="1">
      <alignment horizontal="center"/>
      <protection hidden="1"/>
    </xf>
    <xf numFmtId="0" fontId="2" fillId="2" borderId="4" xfId="0" applyFont="1" applyFill="1" applyBorder="1" applyProtection="1">
      <protection hidden="1"/>
    </xf>
    <xf numFmtId="14" fontId="2" fillId="7" borderId="5" xfId="0" applyNumberFormat="1" applyFont="1" applyFill="1" applyBorder="1" applyAlignment="1" applyProtection="1">
      <alignment horizontal="center"/>
      <protection hidden="1"/>
    </xf>
    <xf numFmtId="170" fontId="11" fillId="6" borderId="0" xfId="2" applyNumberFormat="1" applyFont="1" applyFill="1" applyAlignment="1" applyProtection="1">
      <alignment vertical="center" wrapText="1"/>
      <protection hidden="1"/>
    </xf>
    <xf numFmtId="168" fontId="4" fillId="6" borderId="5" xfId="2" applyNumberFormat="1" applyFont="1" applyFill="1" applyBorder="1" applyAlignment="1" applyProtection="1">
      <alignment horizontal="center"/>
      <protection hidden="1"/>
    </xf>
    <xf numFmtId="164" fontId="4" fillId="6" borderId="5" xfId="1" applyNumberFormat="1" applyFont="1" applyFill="1" applyBorder="1" applyAlignment="1" applyProtection="1">
      <alignment horizontal="center"/>
      <protection hidden="1"/>
    </xf>
    <xf numFmtId="43" fontId="0" fillId="10" borderId="0" xfId="1" applyFont="1" applyFill="1" applyAlignment="1">
      <alignment vertical="center"/>
    </xf>
    <xf numFmtId="0" fontId="4" fillId="2" borderId="0" xfId="0" applyFont="1" applyFill="1" applyBorder="1" applyAlignment="1" applyProtection="1">
      <alignment horizontal="center"/>
      <protection hidden="1"/>
    </xf>
    <xf numFmtId="165" fontId="2" fillId="7" borderId="3" xfId="0" applyNumberFormat="1" applyFont="1" applyFill="1" applyBorder="1" applyAlignment="1" applyProtection="1">
      <alignment horizontal="center"/>
      <protection hidden="1"/>
    </xf>
    <xf numFmtId="166" fontId="0" fillId="0" borderId="0" xfId="1" applyNumberFormat="1" applyFont="1" applyAlignment="1">
      <alignment horizontal="center"/>
    </xf>
    <xf numFmtId="166" fontId="11" fillId="6" borderId="0" xfId="1" applyNumberFormat="1" applyFont="1" applyFill="1" applyAlignment="1" applyProtection="1">
      <alignment vertical="center" wrapText="1"/>
      <protection hidden="1"/>
    </xf>
    <xf numFmtId="10" fontId="11" fillId="6" borderId="0" xfId="0" applyNumberFormat="1" applyFont="1" applyFill="1" applyAlignment="1" applyProtection="1">
      <alignment vertical="center" wrapText="1"/>
      <protection hidden="1"/>
    </xf>
    <xf numFmtId="10" fontId="2" fillId="7" borderId="0" xfId="2" applyNumberFormat="1" applyFont="1" applyFill="1" applyBorder="1" applyAlignment="1" applyProtection="1">
      <alignment horizontal="center"/>
      <protection hidden="1"/>
    </xf>
    <xf numFmtId="0" fontId="2" fillId="2" borderId="3" xfId="0" applyFont="1" applyFill="1" applyBorder="1" applyProtection="1">
      <protection hidden="1"/>
    </xf>
    <xf numFmtId="41" fontId="0" fillId="0" borderId="0" xfId="0" applyNumberFormat="1" applyAlignment="1">
      <alignment horizontal="center"/>
    </xf>
    <xf numFmtId="171" fontId="11" fillId="6" borderId="0" xfId="2" applyNumberFormat="1" applyFont="1" applyFill="1" applyAlignment="1" applyProtection="1">
      <alignment vertical="center" wrapText="1"/>
      <protection hidden="1"/>
    </xf>
    <xf numFmtId="0" fontId="4" fillId="2" borderId="0" xfId="0" applyFont="1" applyFill="1" applyBorder="1" applyAlignment="1" applyProtection="1">
      <alignment horizontal="center"/>
      <protection hidden="1"/>
    </xf>
    <xf numFmtId="9" fontId="2" fillId="6" borderId="4" xfId="0" applyNumberFormat="1" applyFont="1" applyFill="1" applyBorder="1" applyAlignment="1" applyProtection="1">
      <alignment horizontal="center"/>
      <protection hidden="1"/>
    </xf>
    <xf numFmtId="166" fontId="2" fillId="6" borderId="10" xfId="0" applyNumberFormat="1" applyFont="1" applyFill="1" applyBorder="1" applyAlignment="1" applyProtection="1">
      <alignment horizontal="center"/>
      <protection hidden="1"/>
    </xf>
    <xf numFmtId="0" fontId="2" fillId="6" borderId="10" xfId="0" applyFont="1" applyFill="1" applyBorder="1" applyAlignment="1" applyProtection="1">
      <alignment horizontal="center"/>
      <protection hidden="1"/>
    </xf>
    <xf numFmtId="165" fontId="2" fillId="6" borderId="10" xfId="1" applyNumberFormat="1" applyFont="1" applyFill="1" applyBorder="1" applyAlignment="1" applyProtection="1">
      <alignment horizontal="center"/>
      <protection hidden="1"/>
    </xf>
    <xf numFmtId="14" fontId="2" fillId="6" borderId="9" xfId="0" applyNumberFormat="1" applyFont="1" applyFill="1" applyBorder="1" applyAlignment="1" applyProtection="1">
      <alignment horizontal="center"/>
      <protection hidden="1"/>
    </xf>
    <xf numFmtId="1" fontId="2" fillId="6" borderId="4" xfId="1" applyNumberFormat="1" applyFont="1" applyFill="1" applyBorder="1" applyAlignment="1" applyProtection="1">
      <alignment horizontal="center"/>
      <protection hidden="1"/>
    </xf>
    <xf numFmtId="168" fontId="0" fillId="11" borderId="9" xfId="2" applyNumberFormat="1" applyFont="1" applyFill="1" applyBorder="1" applyAlignment="1">
      <alignment horizontal="center" vertical="center"/>
    </xf>
    <xf numFmtId="165" fontId="2" fillId="7" borderId="4" xfId="1" applyNumberFormat="1" applyFont="1" applyFill="1" applyBorder="1" applyAlignment="1" applyProtection="1">
      <alignment horizontal="center"/>
      <protection hidden="1"/>
    </xf>
    <xf numFmtId="14" fontId="2" fillId="7" borderId="9" xfId="0" applyNumberFormat="1" applyFont="1" applyFill="1" applyBorder="1" applyAlignment="1" applyProtection="1">
      <alignment horizontal="center"/>
      <protection hidden="1"/>
    </xf>
    <xf numFmtId="41" fontId="2" fillId="2" borderId="0" xfId="0" applyNumberFormat="1" applyFont="1" applyFill="1" applyProtection="1">
      <protection hidden="1"/>
    </xf>
    <xf numFmtId="1" fontId="2" fillId="6" borderId="8" xfId="1" applyNumberFormat="1" applyFont="1" applyFill="1" applyBorder="1" applyAlignment="1" applyProtection="1">
      <alignment horizontal="center"/>
      <protection hidden="1"/>
    </xf>
    <xf numFmtId="10" fontId="2" fillId="7" borderId="5" xfId="2" applyNumberFormat="1" applyFont="1" applyFill="1" applyBorder="1" applyAlignment="1" applyProtection="1">
      <alignment horizontal="center"/>
      <protection hidden="1"/>
    </xf>
    <xf numFmtId="168" fontId="2" fillId="2" borderId="5" xfId="2" applyNumberFormat="1" applyFont="1" applyFill="1" applyBorder="1" applyAlignment="1" applyProtection="1">
      <alignment horizontal="center"/>
      <protection hidden="1"/>
    </xf>
    <xf numFmtId="165" fontId="2" fillId="7" borderId="8" xfId="1" applyNumberFormat="1" applyFont="1" applyFill="1" applyBorder="1" applyAlignment="1" applyProtection="1">
      <alignment horizontal="center"/>
      <protection hidden="1"/>
    </xf>
    <xf numFmtId="9" fontId="4" fillId="6" borderId="5" xfId="2" applyFont="1" applyFill="1" applyBorder="1" applyAlignment="1" applyProtection="1">
      <alignment horizontal="center"/>
      <protection hidden="1"/>
    </xf>
    <xf numFmtId="41" fontId="0" fillId="0" borderId="0" xfId="0" applyNumberFormat="1" applyAlignment="1"/>
    <xf numFmtId="169" fontId="2" fillId="2" borderId="0" xfId="2" applyNumberFormat="1" applyFont="1" applyFill="1" applyProtection="1">
      <protection hidden="1"/>
    </xf>
    <xf numFmtId="165" fontId="2" fillId="7" borderId="5" xfId="0" applyNumberFormat="1" applyFont="1" applyFill="1" applyBorder="1" applyAlignment="1" applyProtection="1">
      <alignment horizontal="center"/>
      <protection hidden="1"/>
    </xf>
    <xf numFmtId="168" fontId="4" fillId="6" borderId="1" xfId="2" applyNumberFormat="1" applyFont="1" applyFill="1" applyBorder="1" applyAlignment="1" applyProtection="1">
      <alignment horizontal="center"/>
      <protection hidden="1"/>
    </xf>
    <xf numFmtId="164" fontId="4" fillId="6" borderId="1" xfId="1" applyNumberFormat="1" applyFont="1" applyFill="1" applyBorder="1" applyAlignment="1" applyProtection="1">
      <alignment horizontal="center"/>
      <protection hidden="1"/>
    </xf>
    <xf numFmtId="165" fontId="4" fillId="6" borderId="1" xfId="1" applyNumberFormat="1" applyFont="1" applyFill="1" applyBorder="1" applyAlignment="1" applyProtection="1">
      <alignment horizontal="center"/>
      <protection hidden="1"/>
    </xf>
    <xf numFmtId="14" fontId="2" fillId="6" borderId="1" xfId="0" applyNumberFormat="1" applyFont="1" applyFill="1" applyBorder="1" applyAlignment="1" applyProtection="1">
      <alignment horizontal="center"/>
      <protection hidden="1"/>
    </xf>
    <xf numFmtId="0" fontId="4" fillId="2" borderId="0" xfId="0" applyFont="1" applyFill="1" applyBorder="1" applyAlignment="1" applyProtection="1">
      <alignment horizontal="center"/>
      <protection hidden="1"/>
    </xf>
    <xf numFmtId="17" fontId="11" fillId="6" borderId="6" xfId="0" applyNumberFormat="1" applyFont="1" applyFill="1" applyBorder="1" applyAlignment="1" applyProtection="1">
      <alignment horizontal="center" wrapText="1"/>
      <protection hidden="1"/>
    </xf>
    <xf numFmtId="17" fontId="11" fillId="6" borderId="12" xfId="0" applyNumberFormat="1" applyFont="1" applyFill="1" applyBorder="1" applyAlignment="1" applyProtection="1">
      <alignment horizontal="center" wrapText="1"/>
      <protection hidden="1"/>
    </xf>
    <xf numFmtId="17" fontId="11" fillId="6" borderId="10" xfId="0" applyNumberFormat="1" applyFont="1" applyFill="1" applyBorder="1" applyAlignment="1" applyProtection="1">
      <alignment horizontal="center" wrapText="1"/>
      <protection hidden="1"/>
    </xf>
    <xf numFmtId="17" fontId="11" fillId="6" borderId="3" xfId="0" applyNumberFormat="1" applyFont="1" applyFill="1" applyBorder="1" applyAlignment="1" applyProtection="1">
      <alignment horizontal="center" wrapText="1"/>
      <protection hidden="1"/>
    </xf>
    <xf numFmtId="17" fontId="11" fillId="6" borderId="0" xfId="0" applyNumberFormat="1" applyFont="1" applyFill="1" applyBorder="1" applyAlignment="1" applyProtection="1">
      <alignment horizontal="center" wrapText="1"/>
      <protection hidden="1"/>
    </xf>
    <xf numFmtId="17" fontId="11" fillId="6" borderId="4" xfId="0" applyNumberFormat="1" applyFont="1" applyFill="1" applyBorder="1" applyAlignment="1" applyProtection="1">
      <alignment horizontal="center" wrapText="1"/>
      <protection hidden="1"/>
    </xf>
    <xf numFmtId="17" fontId="11" fillId="6" borderId="7" xfId="0" applyNumberFormat="1" applyFont="1" applyFill="1" applyBorder="1" applyAlignment="1" applyProtection="1">
      <alignment horizontal="center" wrapText="1"/>
      <protection hidden="1"/>
    </xf>
    <xf numFmtId="17" fontId="11" fillId="6" borderId="11" xfId="0" applyNumberFormat="1" applyFont="1" applyFill="1" applyBorder="1" applyAlignment="1" applyProtection="1">
      <alignment horizontal="center" wrapText="1"/>
      <protection hidden="1"/>
    </xf>
    <xf numFmtId="17" fontId="11" fillId="6" borderId="8" xfId="0" applyNumberFormat="1" applyFont="1" applyFill="1" applyBorder="1" applyAlignment="1" applyProtection="1">
      <alignment horizontal="center" wrapText="1"/>
      <protection hidden="1"/>
    </xf>
    <xf numFmtId="17" fontId="11" fillId="6" borderId="6" xfId="0" applyNumberFormat="1" applyFont="1" applyFill="1" applyBorder="1" applyAlignment="1" applyProtection="1">
      <alignment horizontal="center" vertical="top" wrapText="1"/>
      <protection hidden="1"/>
    </xf>
    <xf numFmtId="17" fontId="11" fillId="6" borderId="12" xfId="0" applyNumberFormat="1" applyFont="1" applyFill="1" applyBorder="1" applyAlignment="1" applyProtection="1">
      <alignment horizontal="center" vertical="top" wrapText="1"/>
      <protection hidden="1"/>
    </xf>
    <xf numFmtId="17" fontId="11" fillId="6" borderId="10" xfId="0" applyNumberFormat="1" applyFont="1" applyFill="1" applyBorder="1" applyAlignment="1" applyProtection="1">
      <alignment horizontal="center" vertical="top" wrapText="1"/>
      <protection hidden="1"/>
    </xf>
    <xf numFmtId="17" fontId="11" fillId="6" borderId="3" xfId="0" applyNumberFormat="1" applyFont="1" applyFill="1" applyBorder="1" applyAlignment="1" applyProtection="1">
      <alignment horizontal="center" vertical="top" wrapText="1"/>
      <protection hidden="1"/>
    </xf>
    <xf numFmtId="17" fontId="11" fillId="6" borderId="0" xfId="0" applyNumberFormat="1" applyFont="1" applyFill="1" applyBorder="1" applyAlignment="1" applyProtection="1">
      <alignment horizontal="center" vertical="top" wrapText="1"/>
      <protection hidden="1"/>
    </xf>
    <xf numFmtId="17" fontId="11" fillId="6" borderId="4" xfId="0" applyNumberFormat="1" applyFont="1" applyFill="1" applyBorder="1" applyAlignment="1" applyProtection="1">
      <alignment horizontal="center" vertical="top" wrapText="1"/>
      <protection hidden="1"/>
    </xf>
    <xf numFmtId="17" fontId="11" fillId="6" borderId="7" xfId="0" applyNumberFormat="1" applyFont="1" applyFill="1" applyBorder="1" applyAlignment="1" applyProtection="1">
      <alignment horizontal="center" vertical="top" wrapText="1"/>
      <protection hidden="1"/>
    </xf>
    <xf numFmtId="17" fontId="11" fillId="6" borderId="11" xfId="0" applyNumberFormat="1" applyFont="1" applyFill="1" applyBorder="1" applyAlignment="1" applyProtection="1">
      <alignment horizontal="center" vertical="top" wrapText="1"/>
      <protection hidden="1"/>
    </xf>
    <xf numFmtId="17" fontId="11" fillId="6" borderId="8" xfId="0" applyNumberFormat="1" applyFont="1" applyFill="1" applyBorder="1" applyAlignment="1" applyProtection="1">
      <alignment horizontal="center" vertical="top" wrapText="1"/>
      <protection hidden="1"/>
    </xf>
  </cellXfs>
  <cellStyles count="3">
    <cellStyle name="Millares" xfId="1" builtinId="3"/>
    <cellStyle name="Normal" xfId="0" builtinId="0"/>
    <cellStyle name="Porcentaje" xfId="2" builtinId="5"/>
  </cellStyles>
  <dxfs count="8">
    <dxf>
      <fill>
        <patternFill>
          <bgColor theme="0" tint="-4.9989318521683403E-2"/>
        </patternFill>
      </fill>
    </dxf>
    <dxf>
      <fill>
        <patternFill>
          <bgColor theme="0" tint="-4.9989318521683403E-2"/>
        </patternFill>
      </fill>
      <border>
        <vertical/>
        <horizontal/>
      </border>
    </dxf>
    <dxf>
      <fill>
        <patternFill>
          <bgColor theme="0" tint="-4.9989318521683403E-2"/>
        </patternFill>
      </fill>
    </dxf>
    <dxf>
      <fill>
        <patternFill>
          <bgColor theme="0" tint="-4.9989318521683403E-2"/>
        </patternFill>
      </fill>
      <border>
        <vertical/>
        <horizontal/>
      </border>
    </dxf>
    <dxf>
      <font>
        <condense val="0"/>
        <extend val="0"/>
        <color indexed="9"/>
      </font>
    </dxf>
    <dxf>
      <fill>
        <patternFill>
          <bgColor theme="0" tint="-4.9989318521683403E-2"/>
        </patternFill>
      </fill>
    </dxf>
    <dxf>
      <fill>
        <patternFill>
          <bgColor theme="0" tint="-4.9989318521683403E-2"/>
        </patternFill>
      </fill>
      <border>
        <vertical/>
        <horizontal/>
      </border>
    </dxf>
    <dxf>
      <font>
        <condense val="0"/>
        <extend val="0"/>
        <color indexed="9"/>
      </font>
    </dxf>
  </dxfs>
  <tableStyles count="0" defaultTableStyle="TableStyleMedium2" defaultPivotStyle="PivotStyleLight16"/>
  <colors>
    <mruColors>
      <color rgb="FF0000FF"/>
      <color rgb="FFF9FBFC"/>
      <color rgb="FF13162A"/>
      <color rgb="FFCFD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175212</xdr:colOff>
      <xdr:row>39</xdr:row>
      <xdr:rowOff>131234</xdr:rowOff>
    </xdr:to>
    <xdr:pic>
      <xdr:nvPicPr>
        <xdr:cNvPr id="6" name="5 Imagen">
          <a:extLst>
            <a:ext uri="{FF2B5EF4-FFF2-40B4-BE49-F238E27FC236}">
              <a16:creationId xmlns:a16="http://schemas.microsoft.com/office/drawing/2014/main" xmlns="" id="{00000000-0008-0000-00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672124" cy="7117823"/>
        </a:xfrm>
        <a:prstGeom prst="rect">
          <a:avLst/>
        </a:prstGeom>
      </xdr:spPr>
    </xdr:pic>
    <xdr:clientData/>
  </xdr:twoCellAnchor>
  <xdr:twoCellAnchor>
    <xdr:from>
      <xdr:col>0</xdr:col>
      <xdr:colOff>295275</xdr:colOff>
      <xdr:row>0</xdr:row>
      <xdr:rowOff>152399</xdr:rowOff>
    </xdr:from>
    <xdr:to>
      <xdr:col>0</xdr:col>
      <xdr:colOff>2381250</xdr:colOff>
      <xdr:row>11</xdr:row>
      <xdr:rowOff>47624</xdr:rowOff>
    </xdr:to>
    <xdr:sp macro="" textlink="">
      <xdr:nvSpPr>
        <xdr:cNvPr id="7" name="6 CuadroTexto">
          <a:extLst>
            <a:ext uri="{FF2B5EF4-FFF2-40B4-BE49-F238E27FC236}">
              <a16:creationId xmlns:a16="http://schemas.microsoft.com/office/drawing/2014/main" xmlns="" id="{00000000-0008-0000-0000-000007000000}"/>
            </a:ext>
          </a:extLst>
        </xdr:cNvPr>
        <xdr:cNvSpPr txBox="1"/>
      </xdr:nvSpPr>
      <xdr:spPr>
        <a:xfrm>
          <a:off x="295275" y="152399"/>
          <a:ext cx="2085975"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276225</xdr:colOff>
      <xdr:row>16</xdr:row>
      <xdr:rowOff>38101</xdr:rowOff>
    </xdr:from>
    <xdr:to>
      <xdr:col>0</xdr:col>
      <xdr:colOff>2162175</xdr:colOff>
      <xdr:row>25</xdr:row>
      <xdr:rowOff>123825</xdr:rowOff>
    </xdr:to>
    <xdr:sp macro="" textlink="">
      <xdr:nvSpPr>
        <xdr:cNvPr id="8" name="7 CuadroTexto">
          <a:extLst>
            <a:ext uri="{FF2B5EF4-FFF2-40B4-BE49-F238E27FC236}">
              <a16:creationId xmlns:a16="http://schemas.microsoft.com/office/drawing/2014/main" xmlns="" id="{00000000-0008-0000-0000-000008000000}"/>
            </a:ext>
          </a:extLst>
        </xdr:cNvPr>
        <xdr:cNvSpPr txBox="1"/>
      </xdr:nvSpPr>
      <xdr:spPr>
        <a:xfrm>
          <a:off x="276225" y="3019426"/>
          <a:ext cx="1885950" cy="1085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F.F. BICENTENARIA SERIE 3 - VDFA</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9" name="8 Grupo">
          <a:extLst>
            <a:ext uri="{FF2B5EF4-FFF2-40B4-BE49-F238E27FC236}">
              <a16:creationId xmlns:a16="http://schemas.microsoft.com/office/drawing/2014/main" xmlns="" id="{00000000-0008-0000-0000-000009000000}"/>
            </a:ext>
          </a:extLst>
        </xdr:cNvPr>
        <xdr:cNvGrpSpPr/>
      </xdr:nvGrpSpPr>
      <xdr:grpSpPr>
        <a:xfrm>
          <a:off x="2995083" y="776817"/>
          <a:ext cx="3261805" cy="311873"/>
          <a:chOff x="3105150" y="857250"/>
          <a:chExt cx="2860696" cy="318223"/>
        </a:xfrm>
      </xdr:grpSpPr>
      <xdr:pic>
        <xdr:nvPicPr>
          <xdr:cNvPr id="10" name="9 Imagen">
            <a:extLst>
              <a:ext uri="{FF2B5EF4-FFF2-40B4-BE49-F238E27FC236}">
                <a16:creationId xmlns:a16="http://schemas.microsoft.com/office/drawing/2014/main" xmlns="" id="{00000000-0008-0000-0000-00000A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11" name="10 CuadroTexto">
            <a:extLst>
              <a:ext uri="{FF2B5EF4-FFF2-40B4-BE49-F238E27FC236}">
                <a16:creationId xmlns:a16="http://schemas.microsoft.com/office/drawing/2014/main" xmlns="" id="{00000000-0008-0000-0000-00000B0000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13" name="Monto a Invertir">
          <a:extLst>
            <a:ext uri="{FF2B5EF4-FFF2-40B4-BE49-F238E27FC236}">
              <a16:creationId xmlns:a16="http://schemas.microsoft.com/office/drawing/2014/main" xmlns="" id="{00000000-0008-0000-0000-00000D000000}"/>
            </a:ext>
          </a:extLst>
        </xdr:cNvPr>
        <xdr:cNvGrpSpPr/>
      </xdr:nvGrpSpPr>
      <xdr:grpSpPr>
        <a:xfrm>
          <a:off x="7355417" y="808568"/>
          <a:ext cx="1141867" cy="285750"/>
          <a:chOff x="6929437" y="564885"/>
          <a:chExt cx="1421267" cy="295275"/>
        </a:xfrm>
      </xdr:grpSpPr>
      <xdr:pic>
        <xdr:nvPicPr>
          <xdr:cNvPr id="14" name="13 Imagen">
            <a:extLst>
              <a:ext uri="{FF2B5EF4-FFF2-40B4-BE49-F238E27FC236}">
                <a16:creationId xmlns:a16="http://schemas.microsoft.com/office/drawing/2014/main" xmlns="" id="{00000000-0008-0000-0000-00000E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5" name="14 CuadroTexto">
            <a:extLst>
              <a:ext uri="{FF2B5EF4-FFF2-40B4-BE49-F238E27FC236}">
                <a16:creationId xmlns:a16="http://schemas.microsoft.com/office/drawing/2014/main" xmlns="" id="{00000000-0008-0000-0000-00000F000000}"/>
              </a:ext>
            </a:extLst>
          </xdr:cNvPr>
          <xdr:cNvSpPr txBox="1"/>
        </xdr:nvSpPr>
        <xdr:spPr>
          <a:xfrm>
            <a:off x="6986587"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6" name="15 Grupo">
          <a:extLst>
            <a:ext uri="{FF2B5EF4-FFF2-40B4-BE49-F238E27FC236}">
              <a16:creationId xmlns:a16="http://schemas.microsoft.com/office/drawing/2014/main" xmlns="" id="{00000000-0008-0000-0000-000010000000}"/>
            </a:ext>
          </a:extLst>
        </xdr:cNvPr>
        <xdr:cNvGrpSpPr/>
      </xdr:nvGrpSpPr>
      <xdr:grpSpPr>
        <a:xfrm>
          <a:off x="7355417" y="1132417"/>
          <a:ext cx="1141867" cy="282575"/>
          <a:chOff x="6934200" y="912725"/>
          <a:chExt cx="1421267" cy="301625"/>
        </a:xfrm>
      </xdr:grpSpPr>
      <xdr:pic>
        <xdr:nvPicPr>
          <xdr:cNvPr id="17" name="16 Imagen">
            <a:extLst>
              <a:ext uri="{FF2B5EF4-FFF2-40B4-BE49-F238E27FC236}">
                <a16:creationId xmlns:a16="http://schemas.microsoft.com/office/drawing/2014/main" xmlns="" id="{00000000-0008-0000-0000-000011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8" name="17 CuadroTexto">
            <a:extLst>
              <a:ext uri="{FF2B5EF4-FFF2-40B4-BE49-F238E27FC236}">
                <a16:creationId xmlns:a16="http://schemas.microsoft.com/office/drawing/2014/main" xmlns="" id="{00000000-0008-0000-0000-000012000000}"/>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304800</xdr:colOff>
      <xdr:row>25</xdr:row>
      <xdr:rowOff>57149</xdr:rowOff>
    </xdr:from>
    <xdr:to>
      <xdr:col>0</xdr:col>
      <xdr:colOff>2209800</xdr:colOff>
      <xdr:row>36</xdr:row>
      <xdr:rowOff>86783</xdr:rowOff>
    </xdr:to>
    <xdr:grpSp>
      <xdr:nvGrpSpPr>
        <xdr:cNvPr id="20" name="19 Grupo">
          <a:extLst>
            <a:ext uri="{FF2B5EF4-FFF2-40B4-BE49-F238E27FC236}">
              <a16:creationId xmlns:a16="http://schemas.microsoft.com/office/drawing/2014/main" xmlns="" id="{00000000-0008-0000-0000-000014000000}"/>
            </a:ext>
          </a:extLst>
        </xdr:cNvPr>
        <xdr:cNvGrpSpPr/>
      </xdr:nvGrpSpPr>
      <xdr:grpSpPr>
        <a:xfrm>
          <a:off x="304800" y="4480982"/>
          <a:ext cx="1905000" cy="1881718"/>
          <a:chOff x="152400" y="1971675"/>
          <a:chExt cx="1905000" cy="1163003"/>
        </a:xfrm>
      </xdr:grpSpPr>
      <xdr:cxnSp macro="">
        <xdr:nvCxnSpPr>
          <xdr:cNvPr id="12" name="11 Conector recto">
            <a:extLst>
              <a:ext uri="{FF2B5EF4-FFF2-40B4-BE49-F238E27FC236}">
                <a16:creationId xmlns:a16="http://schemas.microsoft.com/office/drawing/2014/main" xmlns="" id="{00000000-0008-0000-0000-00000C000000}"/>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9" name="18 CuadroTexto">
            <a:extLst>
              <a:ext uri="{FF2B5EF4-FFF2-40B4-BE49-F238E27FC236}">
                <a16:creationId xmlns:a16="http://schemas.microsoft.com/office/drawing/2014/main" xmlns="" id="{00000000-0008-0000-0000-000013000000}"/>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22" name="21 Conector recto">
            <a:extLst>
              <a:ext uri="{FF2B5EF4-FFF2-40B4-BE49-F238E27FC236}">
                <a16:creationId xmlns:a16="http://schemas.microsoft.com/office/drawing/2014/main" xmlns="" id="{00000000-0008-0000-0000-000016000000}"/>
              </a:ext>
            </a:extLst>
          </xdr:cNvPr>
          <xdr:cNvCxnSpPr/>
        </xdr:nvCxnSpPr>
        <xdr:spPr>
          <a:xfrm flipH="1">
            <a:off x="171450" y="2891599"/>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263523</xdr:colOff>
      <xdr:row>10</xdr:row>
      <xdr:rowOff>131457</xdr:rowOff>
    </xdr:from>
    <xdr:to>
      <xdr:col>0</xdr:col>
      <xdr:colOff>2282188</xdr:colOff>
      <xdr:row>14</xdr:row>
      <xdr:rowOff>82986</xdr:rowOff>
    </xdr:to>
    <xdr:pic>
      <xdr:nvPicPr>
        <xdr:cNvPr id="21" name="Imagen 20">
          <a:extLst>
            <a:ext uri="{FF2B5EF4-FFF2-40B4-BE49-F238E27FC236}">
              <a16:creationId xmlns:a16="http://schemas.microsoft.com/office/drawing/2014/main" xmlns="" id="{1E7524FF-EA4A-42D4-9E93-23E9C164BFF8}"/>
            </a:ext>
          </a:extLst>
        </xdr:cNvPr>
        <xdr:cNvPicPr/>
      </xdr:nvPicPr>
      <xdr:blipFill>
        <a:blip xmlns:r="http://schemas.openxmlformats.org/officeDocument/2006/relationships" r:embed="rId4"/>
        <a:stretch>
          <a:fillRect/>
        </a:stretch>
      </xdr:blipFill>
      <xdr:spPr>
        <a:xfrm>
          <a:off x="263523" y="1803624"/>
          <a:ext cx="2018665" cy="8616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175212</xdr:colOff>
      <xdr:row>39</xdr:row>
      <xdr:rowOff>131536</xdr:rowOff>
    </xdr:to>
    <xdr:pic>
      <xdr:nvPicPr>
        <xdr:cNvPr id="2" name="5 Imagen">
          <a:extLst>
            <a:ext uri="{FF2B5EF4-FFF2-40B4-BE49-F238E27FC236}">
              <a16:creationId xmlns:a16="http://schemas.microsoft.com/office/drawing/2014/main" xmlns="" id="{1FD6B8A7-080B-469B-96B4-96A5721EB8F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668858" cy="7159189"/>
        </a:xfrm>
        <a:prstGeom prst="rect">
          <a:avLst/>
        </a:prstGeom>
      </xdr:spPr>
    </xdr:pic>
    <xdr:clientData/>
  </xdr:twoCellAnchor>
  <xdr:twoCellAnchor>
    <xdr:from>
      <xdr:col>0</xdr:col>
      <xdr:colOff>295275</xdr:colOff>
      <xdr:row>0</xdr:row>
      <xdr:rowOff>152399</xdr:rowOff>
    </xdr:from>
    <xdr:to>
      <xdr:col>0</xdr:col>
      <xdr:colOff>2381250</xdr:colOff>
      <xdr:row>11</xdr:row>
      <xdr:rowOff>47624</xdr:rowOff>
    </xdr:to>
    <xdr:sp macro="" textlink="">
      <xdr:nvSpPr>
        <xdr:cNvPr id="3" name="6 CuadroTexto">
          <a:extLst>
            <a:ext uri="{FF2B5EF4-FFF2-40B4-BE49-F238E27FC236}">
              <a16:creationId xmlns:a16="http://schemas.microsoft.com/office/drawing/2014/main" xmlns="" id="{A4E57035-AE56-4B23-9C1A-CAD2D5356A87}"/>
            </a:ext>
          </a:extLst>
        </xdr:cNvPr>
        <xdr:cNvSpPr txBox="1"/>
      </xdr:nvSpPr>
      <xdr:spPr>
        <a:xfrm>
          <a:off x="295275" y="152399"/>
          <a:ext cx="2085975" cy="1876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276225</xdr:colOff>
      <xdr:row>16</xdr:row>
      <xdr:rowOff>38101</xdr:rowOff>
    </xdr:from>
    <xdr:to>
      <xdr:col>0</xdr:col>
      <xdr:colOff>2162175</xdr:colOff>
      <xdr:row>26</xdr:row>
      <xdr:rowOff>123825</xdr:rowOff>
    </xdr:to>
    <xdr:sp macro="" textlink="">
      <xdr:nvSpPr>
        <xdr:cNvPr id="4" name="7 CuadroTexto">
          <a:extLst>
            <a:ext uri="{FF2B5EF4-FFF2-40B4-BE49-F238E27FC236}">
              <a16:creationId xmlns:a16="http://schemas.microsoft.com/office/drawing/2014/main" xmlns="" id="{AE26FFFA-46E0-41C6-B316-D1A8AC47AB49}"/>
            </a:ext>
          </a:extLst>
        </xdr:cNvPr>
        <xdr:cNvSpPr txBox="1"/>
      </xdr:nvSpPr>
      <xdr:spPr>
        <a:xfrm>
          <a:off x="276225" y="3177541"/>
          <a:ext cx="1885950"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F.F. BICENTENARIA SERIE 3 - VDFB</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5" name="8 Grupo">
          <a:extLst>
            <a:ext uri="{FF2B5EF4-FFF2-40B4-BE49-F238E27FC236}">
              <a16:creationId xmlns:a16="http://schemas.microsoft.com/office/drawing/2014/main" xmlns="" id="{D2276CDE-2102-46B5-9BB3-EBFF4499DF0B}"/>
            </a:ext>
          </a:extLst>
        </xdr:cNvPr>
        <xdr:cNvGrpSpPr/>
      </xdr:nvGrpSpPr>
      <xdr:grpSpPr>
        <a:xfrm>
          <a:off x="2995083" y="776817"/>
          <a:ext cx="3261805" cy="311873"/>
          <a:chOff x="3105150" y="857250"/>
          <a:chExt cx="2860696" cy="318223"/>
        </a:xfrm>
      </xdr:grpSpPr>
      <xdr:pic>
        <xdr:nvPicPr>
          <xdr:cNvPr id="6" name="9 Imagen">
            <a:extLst>
              <a:ext uri="{FF2B5EF4-FFF2-40B4-BE49-F238E27FC236}">
                <a16:creationId xmlns:a16="http://schemas.microsoft.com/office/drawing/2014/main" xmlns="" id="{45034504-BEC1-4386-B609-4D42CE5D42C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7" name="10 CuadroTexto">
            <a:extLst>
              <a:ext uri="{FF2B5EF4-FFF2-40B4-BE49-F238E27FC236}">
                <a16:creationId xmlns:a16="http://schemas.microsoft.com/office/drawing/2014/main" xmlns="" id="{3F19C062-2976-4E79-B019-C2E49C07E200}"/>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8" name="Monto a Invertir">
          <a:extLst>
            <a:ext uri="{FF2B5EF4-FFF2-40B4-BE49-F238E27FC236}">
              <a16:creationId xmlns:a16="http://schemas.microsoft.com/office/drawing/2014/main" xmlns="" id="{68595F74-6917-4A64-B591-0BB6B9366773}"/>
            </a:ext>
          </a:extLst>
        </xdr:cNvPr>
        <xdr:cNvGrpSpPr/>
      </xdr:nvGrpSpPr>
      <xdr:grpSpPr>
        <a:xfrm>
          <a:off x="7355417" y="808568"/>
          <a:ext cx="1141867" cy="285750"/>
          <a:chOff x="6929437" y="564885"/>
          <a:chExt cx="1421267" cy="295275"/>
        </a:xfrm>
      </xdr:grpSpPr>
      <xdr:pic>
        <xdr:nvPicPr>
          <xdr:cNvPr id="9" name="13 Imagen">
            <a:extLst>
              <a:ext uri="{FF2B5EF4-FFF2-40B4-BE49-F238E27FC236}">
                <a16:creationId xmlns:a16="http://schemas.microsoft.com/office/drawing/2014/main" xmlns="" id="{1129169F-18FD-41A9-8382-0472D7CAB81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0" name="14 CuadroTexto">
            <a:extLst>
              <a:ext uri="{FF2B5EF4-FFF2-40B4-BE49-F238E27FC236}">
                <a16:creationId xmlns:a16="http://schemas.microsoft.com/office/drawing/2014/main" xmlns="" id="{112F86A0-A253-442D-8E86-A8538A973A2C}"/>
              </a:ext>
            </a:extLst>
          </xdr:cNvPr>
          <xdr:cNvSpPr txBox="1"/>
        </xdr:nvSpPr>
        <xdr:spPr>
          <a:xfrm>
            <a:off x="6986587"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1" name="15 Grupo">
          <a:extLst>
            <a:ext uri="{FF2B5EF4-FFF2-40B4-BE49-F238E27FC236}">
              <a16:creationId xmlns:a16="http://schemas.microsoft.com/office/drawing/2014/main" xmlns="" id="{ED894219-7DC9-4B67-8414-5677518A08DB}"/>
            </a:ext>
          </a:extLst>
        </xdr:cNvPr>
        <xdr:cNvGrpSpPr/>
      </xdr:nvGrpSpPr>
      <xdr:grpSpPr>
        <a:xfrm>
          <a:off x="7355417" y="1132417"/>
          <a:ext cx="1141867" cy="282575"/>
          <a:chOff x="6934200" y="912725"/>
          <a:chExt cx="1421267" cy="301625"/>
        </a:xfrm>
      </xdr:grpSpPr>
      <xdr:pic>
        <xdr:nvPicPr>
          <xdr:cNvPr id="12" name="16 Imagen">
            <a:extLst>
              <a:ext uri="{FF2B5EF4-FFF2-40B4-BE49-F238E27FC236}">
                <a16:creationId xmlns:a16="http://schemas.microsoft.com/office/drawing/2014/main" xmlns="" id="{2E583219-C81E-4E2C-A479-EB754D2BBC6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3" name="17 CuadroTexto">
            <a:extLst>
              <a:ext uri="{FF2B5EF4-FFF2-40B4-BE49-F238E27FC236}">
                <a16:creationId xmlns:a16="http://schemas.microsoft.com/office/drawing/2014/main" xmlns="" id="{7F96F030-E059-4DFE-8C8A-948B432BDE0A}"/>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347133</xdr:colOff>
      <xdr:row>23</xdr:row>
      <xdr:rowOff>131232</xdr:rowOff>
    </xdr:from>
    <xdr:to>
      <xdr:col>0</xdr:col>
      <xdr:colOff>2252133</xdr:colOff>
      <xdr:row>34</xdr:row>
      <xdr:rowOff>129116</xdr:rowOff>
    </xdr:to>
    <xdr:grpSp>
      <xdr:nvGrpSpPr>
        <xdr:cNvPr id="14" name="19 Grupo">
          <a:extLst>
            <a:ext uri="{FF2B5EF4-FFF2-40B4-BE49-F238E27FC236}">
              <a16:creationId xmlns:a16="http://schemas.microsoft.com/office/drawing/2014/main" xmlns="" id="{D64777D6-1A8B-46FF-9FF1-F4A40941E4F5}"/>
            </a:ext>
          </a:extLst>
        </xdr:cNvPr>
        <xdr:cNvGrpSpPr/>
      </xdr:nvGrpSpPr>
      <xdr:grpSpPr>
        <a:xfrm>
          <a:off x="347133" y="4226982"/>
          <a:ext cx="1905000" cy="1881717"/>
          <a:chOff x="152400" y="1971675"/>
          <a:chExt cx="1905000" cy="1163003"/>
        </a:xfrm>
      </xdr:grpSpPr>
      <xdr:cxnSp macro="">
        <xdr:nvCxnSpPr>
          <xdr:cNvPr id="15" name="11 Conector recto">
            <a:extLst>
              <a:ext uri="{FF2B5EF4-FFF2-40B4-BE49-F238E27FC236}">
                <a16:creationId xmlns:a16="http://schemas.microsoft.com/office/drawing/2014/main" xmlns="" id="{995F3243-43E1-4294-9B8B-D9F56D820534}"/>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18 CuadroTexto">
            <a:extLst>
              <a:ext uri="{FF2B5EF4-FFF2-40B4-BE49-F238E27FC236}">
                <a16:creationId xmlns:a16="http://schemas.microsoft.com/office/drawing/2014/main" xmlns="" id="{A9407CA0-12EE-4A15-8EC1-5171530DE439}"/>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latin typeface="Myriad Pro" pitchFamily="34" charset="0"/>
              </a:rPr>
              <a:t>Ingrese en la celda I6 la cantidad de títulos a suscribir y en la celda I8 la TIR a Licitar.</a:t>
            </a:r>
            <a:r>
              <a:rPr lang="es-ES" sz="900" baseline="0">
                <a:latin typeface="Myriad Pro" pitchFamily="34" charset="0"/>
              </a:rPr>
              <a:t> En la celda I7 podrá colocar la tasa Badlar para evaluar la TIR Real obtenida.</a:t>
            </a:r>
            <a:endParaRPr lang="es-ES" sz="900">
              <a:latin typeface="Myriad Pro" pitchFamily="34" charset="0"/>
            </a:endParaRPr>
          </a:p>
        </xdr:txBody>
      </xdr:sp>
      <xdr:cxnSp macro="">
        <xdr:nvCxnSpPr>
          <xdr:cNvPr id="17" name="21 Conector recto">
            <a:extLst>
              <a:ext uri="{FF2B5EF4-FFF2-40B4-BE49-F238E27FC236}">
                <a16:creationId xmlns:a16="http://schemas.microsoft.com/office/drawing/2014/main" xmlns="" id="{A4E646A3-64EB-41EA-AC41-A5669C3AF200}"/>
              </a:ext>
            </a:extLst>
          </xdr:cNvPr>
          <xdr:cNvCxnSpPr/>
        </xdr:nvCxnSpPr>
        <xdr:spPr>
          <a:xfrm flipH="1">
            <a:off x="171450" y="2891599"/>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285750</xdr:colOff>
      <xdr:row>10</xdr:row>
      <xdr:rowOff>126999</xdr:rowOff>
    </xdr:from>
    <xdr:to>
      <xdr:col>0</xdr:col>
      <xdr:colOff>2304415</xdr:colOff>
      <xdr:row>14</xdr:row>
      <xdr:rowOff>78528</xdr:rowOff>
    </xdr:to>
    <xdr:pic>
      <xdr:nvPicPr>
        <xdr:cNvPr id="19" name="Imagen 18">
          <a:extLst>
            <a:ext uri="{FF2B5EF4-FFF2-40B4-BE49-F238E27FC236}">
              <a16:creationId xmlns:a16="http://schemas.microsoft.com/office/drawing/2014/main" xmlns="" id="{8D14534B-520C-417E-BB43-595642FFD81C}"/>
            </a:ext>
          </a:extLst>
        </xdr:cNvPr>
        <xdr:cNvPicPr/>
      </xdr:nvPicPr>
      <xdr:blipFill>
        <a:blip xmlns:r="http://schemas.openxmlformats.org/officeDocument/2006/relationships" r:embed="rId4"/>
        <a:stretch>
          <a:fillRect/>
        </a:stretch>
      </xdr:blipFill>
      <xdr:spPr>
        <a:xfrm>
          <a:off x="285750" y="1799166"/>
          <a:ext cx="2018665" cy="861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104774</xdr:colOff>
      <xdr:row>0</xdr:row>
      <xdr:rowOff>110292</xdr:rowOff>
    </xdr:from>
    <xdr:to>
      <xdr:col>1</xdr:col>
      <xdr:colOff>175212</xdr:colOff>
      <xdr:row>40</xdr:row>
      <xdr:rowOff>28576</xdr:rowOff>
    </xdr:to>
    <xdr:pic>
      <xdr:nvPicPr>
        <xdr:cNvPr id="2" name="5 Imagen">
          <a:extLst>
            <a:ext uri="{FF2B5EF4-FFF2-40B4-BE49-F238E27FC236}">
              <a16:creationId xmlns:a16="http://schemas.microsoft.com/office/drawing/2014/main" xmlns="" id="{C250A7C5-9BC8-4606-97AD-B9EF228AF05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8786" b="-1517"/>
        <a:stretch/>
      </xdr:blipFill>
      <xdr:spPr>
        <a:xfrm>
          <a:off x="104774" y="110292"/>
          <a:ext cx="2668858" cy="7161094"/>
        </a:xfrm>
        <a:prstGeom prst="rect">
          <a:avLst/>
        </a:prstGeom>
      </xdr:spPr>
    </xdr:pic>
    <xdr:clientData/>
  </xdr:twoCellAnchor>
  <xdr:twoCellAnchor>
    <xdr:from>
      <xdr:col>0</xdr:col>
      <xdr:colOff>295275</xdr:colOff>
      <xdr:row>0</xdr:row>
      <xdr:rowOff>152399</xdr:rowOff>
    </xdr:from>
    <xdr:to>
      <xdr:col>0</xdr:col>
      <xdr:colOff>2381250</xdr:colOff>
      <xdr:row>11</xdr:row>
      <xdr:rowOff>47624</xdr:rowOff>
    </xdr:to>
    <xdr:sp macro="" textlink="">
      <xdr:nvSpPr>
        <xdr:cNvPr id="3" name="6 CuadroTexto">
          <a:extLst>
            <a:ext uri="{FF2B5EF4-FFF2-40B4-BE49-F238E27FC236}">
              <a16:creationId xmlns:a16="http://schemas.microsoft.com/office/drawing/2014/main" xmlns="" id="{0F50035D-0048-4434-BF27-E8D419568AFD}"/>
            </a:ext>
          </a:extLst>
        </xdr:cNvPr>
        <xdr:cNvSpPr txBox="1"/>
      </xdr:nvSpPr>
      <xdr:spPr>
        <a:xfrm>
          <a:off x="295275" y="152399"/>
          <a:ext cx="2085975" cy="1876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endParaRPr>
        </a:p>
        <a:p>
          <a:r>
            <a:rPr lang="es-ES" sz="2500" b="0" kern="0" spc="0" baseline="0">
              <a:solidFill>
                <a:schemeClr val="bg1"/>
              </a:solidFill>
              <a:latin typeface="Helvetica65-Medium" panose="020B0600000000000000" pitchFamily="34" charset="0"/>
              <a:ea typeface="Verdana" panose="020B0604030504040204" pitchFamily="34" charset="0"/>
              <a:cs typeface="Verdana" panose="020B0604030504040204" pitchFamily="34" charset="0"/>
            </a:rPr>
            <a:t>Calculadora Fideicomiso Financiero</a:t>
          </a:r>
        </a:p>
      </xdr:txBody>
    </xdr:sp>
    <xdr:clientData/>
  </xdr:twoCellAnchor>
  <xdr:twoCellAnchor>
    <xdr:from>
      <xdr:col>0</xdr:col>
      <xdr:colOff>295275</xdr:colOff>
      <xdr:row>16</xdr:row>
      <xdr:rowOff>47626</xdr:rowOff>
    </xdr:from>
    <xdr:to>
      <xdr:col>0</xdr:col>
      <xdr:colOff>2181225</xdr:colOff>
      <xdr:row>22</xdr:row>
      <xdr:rowOff>38100</xdr:rowOff>
    </xdr:to>
    <xdr:sp macro="" textlink="">
      <xdr:nvSpPr>
        <xdr:cNvPr id="4" name="7 CuadroTexto">
          <a:extLst>
            <a:ext uri="{FF2B5EF4-FFF2-40B4-BE49-F238E27FC236}">
              <a16:creationId xmlns:a16="http://schemas.microsoft.com/office/drawing/2014/main" xmlns="" id="{F3516D92-C57C-4DF6-B96E-000BB5164841}"/>
            </a:ext>
          </a:extLst>
        </xdr:cNvPr>
        <xdr:cNvSpPr txBox="1"/>
      </xdr:nvSpPr>
      <xdr:spPr>
        <a:xfrm>
          <a:off x="295275" y="3187066"/>
          <a:ext cx="1885950" cy="1019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a:solidFill>
                <a:srgbClr val="1482C5"/>
              </a:solidFill>
              <a:latin typeface="Helvetica65-Medium" panose="020B0600000000000000" pitchFamily="34" charset="0"/>
            </a:rPr>
            <a:t> F.F. BICENTENARIA SERIE 3 - VDFC</a:t>
          </a:r>
        </a:p>
      </xdr:txBody>
    </xdr:sp>
    <xdr:clientData/>
  </xdr:twoCellAnchor>
  <xdr:twoCellAnchor>
    <xdr:from>
      <xdr:col>2</xdr:col>
      <xdr:colOff>0</xdr:colOff>
      <xdr:row>4</xdr:row>
      <xdr:rowOff>57150</xdr:rowOff>
    </xdr:from>
    <xdr:to>
      <xdr:col>6</xdr:col>
      <xdr:colOff>12721</xdr:colOff>
      <xdr:row>6</xdr:row>
      <xdr:rowOff>51523</xdr:rowOff>
    </xdr:to>
    <xdr:grpSp>
      <xdr:nvGrpSpPr>
        <xdr:cNvPr id="5" name="8 Grupo">
          <a:extLst>
            <a:ext uri="{FF2B5EF4-FFF2-40B4-BE49-F238E27FC236}">
              <a16:creationId xmlns:a16="http://schemas.microsoft.com/office/drawing/2014/main" xmlns="" id="{7BB21102-2B35-4A80-BEAF-5D2C6C4ED945}"/>
            </a:ext>
          </a:extLst>
        </xdr:cNvPr>
        <xdr:cNvGrpSpPr/>
      </xdr:nvGrpSpPr>
      <xdr:grpSpPr>
        <a:xfrm>
          <a:off x="2995083" y="776817"/>
          <a:ext cx="3208888" cy="311873"/>
          <a:chOff x="3105150" y="857250"/>
          <a:chExt cx="2860696" cy="318223"/>
        </a:xfrm>
      </xdr:grpSpPr>
      <xdr:pic>
        <xdr:nvPicPr>
          <xdr:cNvPr id="6" name="9 Imagen">
            <a:extLst>
              <a:ext uri="{FF2B5EF4-FFF2-40B4-BE49-F238E27FC236}">
                <a16:creationId xmlns:a16="http://schemas.microsoft.com/office/drawing/2014/main" xmlns="" id="{0EFE08DE-EC24-436B-86D9-FDF303B42A1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48813" b="1"/>
          <a:stretch/>
        </xdr:blipFill>
        <xdr:spPr>
          <a:xfrm>
            <a:off x="3105150" y="885825"/>
            <a:ext cx="2860696" cy="289648"/>
          </a:xfrm>
          <a:prstGeom prst="rect">
            <a:avLst/>
          </a:prstGeom>
        </xdr:spPr>
      </xdr:pic>
      <xdr:sp macro="" textlink="">
        <xdr:nvSpPr>
          <xdr:cNvPr id="7" name="10 CuadroTexto">
            <a:extLst>
              <a:ext uri="{FF2B5EF4-FFF2-40B4-BE49-F238E27FC236}">
                <a16:creationId xmlns:a16="http://schemas.microsoft.com/office/drawing/2014/main" xmlns="" id="{AD1B5A19-2CBE-4337-96CE-80B164D9B199}"/>
              </a:ext>
            </a:extLst>
          </xdr:cNvPr>
          <xdr:cNvSpPr txBox="1"/>
        </xdr:nvSpPr>
        <xdr:spPr>
          <a:xfrm>
            <a:off x="3533775" y="857250"/>
            <a:ext cx="21050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200" b="0" u="none">
                <a:solidFill>
                  <a:schemeClr val="bg1"/>
                </a:solidFill>
                <a:latin typeface="Myriad Pro" pitchFamily="34" charset="0"/>
              </a:rPr>
              <a:t>Condiciones de Emisión</a:t>
            </a:r>
          </a:p>
        </xdr:txBody>
      </xdr:sp>
    </xdr:grpSp>
    <xdr:clientData/>
  </xdr:twoCellAnchor>
  <xdr:twoCellAnchor>
    <xdr:from>
      <xdr:col>7</xdr:col>
      <xdr:colOff>0</xdr:colOff>
      <xdr:row>4</xdr:row>
      <xdr:rowOff>88901</xdr:rowOff>
    </xdr:from>
    <xdr:to>
      <xdr:col>8</xdr:col>
      <xdr:colOff>30617</xdr:colOff>
      <xdr:row>6</xdr:row>
      <xdr:rowOff>57151</xdr:rowOff>
    </xdr:to>
    <xdr:grpSp>
      <xdr:nvGrpSpPr>
        <xdr:cNvPr id="8" name="Monto a Invertir">
          <a:extLst>
            <a:ext uri="{FF2B5EF4-FFF2-40B4-BE49-F238E27FC236}">
              <a16:creationId xmlns:a16="http://schemas.microsoft.com/office/drawing/2014/main" xmlns="" id="{C1741779-C4A0-4059-8DFE-658B4F60AEA4}"/>
            </a:ext>
          </a:extLst>
        </xdr:cNvPr>
        <xdr:cNvGrpSpPr/>
      </xdr:nvGrpSpPr>
      <xdr:grpSpPr>
        <a:xfrm>
          <a:off x="7302500" y="808568"/>
          <a:ext cx="1141867" cy="285750"/>
          <a:chOff x="6929437" y="564885"/>
          <a:chExt cx="1421267" cy="295275"/>
        </a:xfrm>
      </xdr:grpSpPr>
      <xdr:pic>
        <xdr:nvPicPr>
          <xdr:cNvPr id="9" name="13 Imagen">
            <a:extLst>
              <a:ext uri="{FF2B5EF4-FFF2-40B4-BE49-F238E27FC236}">
                <a16:creationId xmlns:a16="http://schemas.microsoft.com/office/drawing/2014/main" xmlns="" id="{DF2F8692-5F22-4083-B68D-0AD88BB9E36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71" b="11796"/>
          <a:stretch/>
        </xdr:blipFill>
        <xdr:spPr>
          <a:xfrm flipV="1">
            <a:off x="6929437" y="641670"/>
            <a:ext cx="1421267" cy="177478"/>
          </a:xfrm>
          <a:prstGeom prst="rect">
            <a:avLst/>
          </a:prstGeom>
        </xdr:spPr>
      </xdr:pic>
      <xdr:sp macro="" textlink="">
        <xdr:nvSpPr>
          <xdr:cNvPr id="10" name="14 CuadroTexto">
            <a:extLst>
              <a:ext uri="{FF2B5EF4-FFF2-40B4-BE49-F238E27FC236}">
                <a16:creationId xmlns:a16="http://schemas.microsoft.com/office/drawing/2014/main" xmlns="" id="{D2D837AA-9D74-4CB2-93F1-A46EE0EC9BAB}"/>
              </a:ext>
            </a:extLst>
          </xdr:cNvPr>
          <xdr:cNvSpPr txBox="1"/>
        </xdr:nvSpPr>
        <xdr:spPr>
          <a:xfrm>
            <a:off x="6986587" y="564885"/>
            <a:ext cx="12406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100" b="0">
                <a:solidFill>
                  <a:schemeClr val="bg1"/>
                </a:solidFill>
                <a:latin typeface="Myriad Pro" pitchFamily="34" charset="0"/>
              </a:rPr>
              <a:t>Monto a invertir:</a:t>
            </a:r>
          </a:p>
        </xdr:txBody>
      </xdr:sp>
    </xdr:grpSp>
    <xdr:clientData/>
  </xdr:twoCellAnchor>
  <xdr:twoCellAnchor>
    <xdr:from>
      <xdr:col>7</xdr:col>
      <xdr:colOff>0</xdr:colOff>
      <xdr:row>6</xdr:row>
      <xdr:rowOff>95250</xdr:rowOff>
    </xdr:from>
    <xdr:to>
      <xdr:col>8</xdr:col>
      <xdr:colOff>30617</xdr:colOff>
      <xdr:row>8</xdr:row>
      <xdr:rowOff>60325</xdr:rowOff>
    </xdr:to>
    <xdr:grpSp>
      <xdr:nvGrpSpPr>
        <xdr:cNvPr id="11" name="15 Grupo">
          <a:extLst>
            <a:ext uri="{FF2B5EF4-FFF2-40B4-BE49-F238E27FC236}">
              <a16:creationId xmlns:a16="http://schemas.microsoft.com/office/drawing/2014/main" xmlns="" id="{A6025EDC-7484-4F9D-9FDF-7853DF0B08F3}"/>
            </a:ext>
          </a:extLst>
        </xdr:cNvPr>
        <xdr:cNvGrpSpPr/>
      </xdr:nvGrpSpPr>
      <xdr:grpSpPr>
        <a:xfrm>
          <a:off x="7302500" y="1132417"/>
          <a:ext cx="1141867" cy="282575"/>
          <a:chOff x="6934200" y="912725"/>
          <a:chExt cx="1421267" cy="301625"/>
        </a:xfrm>
      </xdr:grpSpPr>
      <xdr:pic>
        <xdr:nvPicPr>
          <xdr:cNvPr id="12" name="16 Imagen">
            <a:extLst>
              <a:ext uri="{FF2B5EF4-FFF2-40B4-BE49-F238E27FC236}">
                <a16:creationId xmlns:a16="http://schemas.microsoft.com/office/drawing/2014/main" xmlns="" id="{476D3E06-FB18-4ACF-9996-2F6C71C06B8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592" t="-4669" b="10791"/>
          <a:stretch/>
        </xdr:blipFill>
        <xdr:spPr>
          <a:xfrm flipV="1">
            <a:off x="6934200" y="984932"/>
            <a:ext cx="1421267" cy="182673"/>
          </a:xfrm>
          <a:prstGeom prst="rect">
            <a:avLst/>
          </a:prstGeom>
        </xdr:spPr>
      </xdr:pic>
      <xdr:sp macro="" textlink="">
        <xdr:nvSpPr>
          <xdr:cNvPr id="13" name="17 CuadroTexto">
            <a:extLst>
              <a:ext uri="{FF2B5EF4-FFF2-40B4-BE49-F238E27FC236}">
                <a16:creationId xmlns:a16="http://schemas.microsoft.com/office/drawing/2014/main" xmlns="" id="{00652D5E-0D60-420C-80C6-B4CB806F4C6E}"/>
              </a:ext>
            </a:extLst>
          </xdr:cNvPr>
          <xdr:cNvSpPr txBox="1"/>
        </xdr:nvSpPr>
        <xdr:spPr>
          <a:xfrm>
            <a:off x="6957846" y="912725"/>
            <a:ext cx="1352551" cy="30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100" b="0">
                <a:solidFill>
                  <a:schemeClr val="bg1"/>
                </a:solidFill>
                <a:latin typeface="Myriad Pro" pitchFamily="34" charset="0"/>
              </a:rPr>
              <a:t>TIR a Licitar:</a:t>
            </a:r>
          </a:p>
        </xdr:txBody>
      </xdr:sp>
    </xdr:grpSp>
    <xdr:clientData/>
  </xdr:twoCellAnchor>
  <xdr:twoCellAnchor>
    <xdr:from>
      <xdr:col>0</xdr:col>
      <xdr:colOff>389467</xdr:colOff>
      <xdr:row>22</xdr:row>
      <xdr:rowOff>99484</xdr:rowOff>
    </xdr:from>
    <xdr:to>
      <xdr:col>0</xdr:col>
      <xdr:colOff>2294467</xdr:colOff>
      <xdr:row>30</xdr:row>
      <xdr:rowOff>52918</xdr:rowOff>
    </xdr:to>
    <xdr:grpSp>
      <xdr:nvGrpSpPr>
        <xdr:cNvPr id="14" name="19 Grupo">
          <a:extLst>
            <a:ext uri="{FF2B5EF4-FFF2-40B4-BE49-F238E27FC236}">
              <a16:creationId xmlns:a16="http://schemas.microsoft.com/office/drawing/2014/main" xmlns="" id="{59B2E3E7-0660-4F1E-8B76-4ED5EFDF21C8}"/>
            </a:ext>
          </a:extLst>
        </xdr:cNvPr>
        <xdr:cNvGrpSpPr/>
      </xdr:nvGrpSpPr>
      <xdr:grpSpPr>
        <a:xfrm>
          <a:off x="389467" y="4025901"/>
          <a:ext cx="1905000" cy="1255184"/>
          <a:chOff x="152400" y="1971675"/>
          <a:chExt cx="1905000" cy="1163003"/>
        </a:xfrm>
      </xdr:grpSpPr>
      <xdr:cxnSp macro="">
        <xdr:nvCxnSpPr>
          <xdr:cNvPr id="15" name="11 Conector recto">
            <a:extLst>
              <a:ext uri="{FF2B5EF4-FFF2-40B4-BE49-F238E27FC236}">
                <a16:creationId xmlns:a16="http://schemas.microsoft.com/office/drawing/2014/main" xmlns="" id="{4FFA22E3-05C5-4987-8A87-6B17CFBD1639}"/>
              </a:ext>
            </a:extLst>
          </xdr:cNvPr>
          <xdr:cNvCxnSpPr/>
        </xdr:nvCxnSpPr>
        <xdr:spPr>
          <a:xfrm flipH="1">
            <a:off x="152400" y="1971675"/>
            <a:ext cx="185737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6" name="18 CuadroTexto">
            <a:extLst>
              <a:ext uri="{FF2B5EF4-FFF2-40B4-BE49-F238E27FC236}">
                <a16:creationId xmlns:a16="http://schemas.microsoft.com/office/drawing/2014/main" xmlns="" id="{4DBD0B0D-487D-4296-B953-FB883CDB7669}"/>
              </a:ext>
            </a:extLst>
          </xdr:cNvPr>
          <xdr:cNvSpPr txBox="1"/>
        </xdr:nvSpPr>
        <xdr:spPr>
          <a:xfrm>
            <a:off x="152400" y="2065973"/>
            <a:ext cx="1905000" cy="1068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S" sz="1050" b="1">
                <a:latin typeface="Myriad Pro" pitchFamily="34" charset="0"/>
              </a:rPr>
              <a:t>(*) Instrucciones</a:t>
            </a:r>
          </a:p>
          <a:p>
            <a:pPr algn="l"/>
            <a:endParaRPr lang="es-ES" sz="1000" b="1">
              <a:latin typeface="Myriad Pro" pitchFamily="34" charset="0"/>
            </a:endParaRPr>
          </a:p>
          <a:p>
            <a:r>
              <a:rPr lang="es-ES" sz="900">
                <a:solidFill>
                  <a:schemeClr val="dk1"/>
                </a:solidFill>
                <a:effectLst/>
                <a:latin typeface="Myriad Pro"/>
                <a:ea typeface="+mn-ea"/>
                <a:cs typeface="+mn-cs"/>
              </a:rPr>
              <a:t>Ingrese en la celda I6 la cantidad de títulos a suscribir y en la celda I8 la TIR a Licitar.</a:t>
            </a:r>
            <a:r>
              <a:rPr lang="es-ES" sz="900" baseline="0">
                <a:solidFill>
                  <a:schemeClr val="dk1"/>
                </a:solidFill>
                <a:effectLst/>
                <a:latin typeface="Myriad Pro"/>
                <a:ea typeface="+mn-ea"/>
                <a:cs typeface="+mn-cs"/>
              </a:rPr>
              <a:t> </a:t>
            </a:r>
            <a:endParaRPr lang="es-ES" sz="900">
              <a:latin typeface="Myriad Pro"/>
            </a:endParaRPr>
          </a:p>
        </xdr:txBody>
      </xdr:sp>
      <xdr:cxnSp macro="">
        <xdr:nvCxnSpPr>
          <xdr:cNvPr id="17" name="21 Conector recto">
            <a:extLst>
              <a:ext uri="{FF2B5EF4-FFF2-40B4-BE49-F238E27FC236}">
                <a16:creationId xmlns:a16="http://schemas.microsoft.com/office/drawing/2014/main" xmlns="" id="{CD0E7218-ED36-4944-AE69-320F1FA21BBC}"/>
              </a:ext>
            </a:extLst>
          </xdr:cNvPr>
          <xdr:cNvCxnSpPr/>
        </xdr:nvCxnSpPr>
        <xdr:spPr>
          <a:xfrm flipH="1">
            <a:off x="171450" y="2891599"/>
            <a:ext cx="1857375" cy="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editAs="oneCell">
    <xdr:from>
      <xdr:col>0</xdr:col>
      <xdr:colOff>263524</xdr:colOff>
      <xdr:row>10</xdr:row>
      <xdr:rowOff>131459</xdr:rowOff>
    </xdr:from>
    <xdr:to>
      <xdr:col>0</xdr:col>
      <xdr:colOff>2282189</xdr:colOff>
      <xdr:row>14</xdr:row>
      <xdr:rowOff>82988</xdr:rowOff>
    </xdr:to>
    <xdr:pic>
      <xdr:nvPicPr>
        <xdr:cNvPr id="19" name="Imagen 18">
          <a:extLst>
            <a:ext uri="{FF2B5EF4-FFF2-40B4-BE49-F238E27FC236}">
              <a16:creationId xmlns:a16="http://schemas.microsoft.com/office/drawing/2014/main" xmlns="" id="{BC79188A-4FCD-439F-9538-FA8D14CBDBDB}"/>
            </a:ext>
          </a:extLst>
        </xdr:cNvPr>
        <xdr:cNvPicPr/>
      </xdr:nvPicPr>
      <xdr:blipFill>
        <a:blip xmlns:r="http://schemas.openxmlformats.org/officeDocument/2006/relationships" r:embed="rId4"/>
        <a:stretch>
          <a:fillRect/>
        </a:stretch>
      </xdr:blipFill>
      <xdr:spPr>
        <a:xfrm>
          <a:off x="263524" y="1803626"/>
          <a:ext cx="2018665" cy="8616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6"/>
  <sheetViews>
    <sheetView showGridLines="0" tabSelected="1" zoomScale="90" zoomScaleNormal="90" zoomScalePageLayoutView="50" workbookViewId="0">
      <selection activeCell="S8" sqref="S8"/>
    </sheetView>
  </sheetViews>
  <sheetFormatPr baseColWidth="10" defaultRowHeight="12.75" outlineLevelCol="1" x14ac:dyDescent="0.2"/>
  <cols>
    <col min="1" max="1" width="37.85546875" style="4" customWidth="1"/>
    <col min="2" max="2" width="7" style="4" customWidth="1"/>
    <col min="3" max="3" width="12.5703125" style="28" bestFit="1" customWidth="1"/>
    <col min="4" max="4" width="6.28515625" style="28" customWidth="1"/>
    <col min="5" max="5" width="11.7109375" style="28" customWidth="1"/>
    <col min="6" max="6" width="18.140625" style="4" bestFit="1" customWidth="1"/>
    <col min="7" max="8" width="16.7109375" style="4" customWidth="1"/>
    <col min="9" max="9" width="17.85546875" style="4" bestFit="1" customWidth="1"/>
    <col min="10" max="10" width="16.7109375" style="4" customWidth="1"/>
    <col min="11" max="11" width="1.85546875" style="4" customWidth="1"/>
    <col min="12" max="12" width="5.5703125" style="4" customWidth="1"/>
    <col min="13" max="13" width="10.28515625" style="4" hidden="1" customWidth="1" outlineLevel="1"/>
    <col min="14" max="14" width="14.85546875" style="4" hidden="1" customWidth="1" outlineLevel="1"/>
    <col min="15" max="15" width="17.42578125" style="4" hidden="1" customWidth="1" outlineLevel="1"/>
    <col min="16" max="16" width="11.42578125" style="4" hidden="1" customWidth="1" outlineLevel="1"/>
    <col min="17" max="17" width="17.42578125" style="4" hidden="1" customWidth="1" outlineLevel="1"/>
    <col min="18" max="18" width="11.42578125" style="4" collapsed="1"/>
    <col min="19" max="256" width="11.42578125" style="4"/>
    <col min="257" max="257" width="6.42578125" style="4" customWidth="1"/>
    <col min="258" max="258" width="2" style="4" bestFit="1" customWidth="1"/>
    <col min="259" max="259" width="10.140625" style="4" bestFit="1" customWidth="1"/>
    <col min="260" max="260" width="13" style="4" customWidth="1"/>
    <col min="261" max="261" width="19.140625" style="4" bestFit="1" customWidth="1"/>
    <col min="262" max="262" width="14.5703125" style="4" customWidth="1"/>
    <col min="263" max="263" width="20.85546875" style="4" customWidth="1"/>
    <col min="264" max="264" width="16.85546875" style="4" customWidth="1"/>
    <col min="265" max="265" width="17.42578125" style="4" bestFit="1" customWidth="1"/>
    <col min="266" max="266" width="1.85546875" style="4" customWidth="1"/>
    <col min="267" max="272" width="0" style="4" hidden="1" customWidth="1"/>
    <col min="273" max="512" width="11.42578125" style="4"/>
    <col min="513" max="513" width="6.42578125" style="4" customWidth="1"/>
    <col min="514" max="514" width="2" style="4" bestFit="1" customWidth="1"/>
    <col min="515" max="515" width="10.140625" style="4" bestFit="1" customWidth="1"/>
    <col min="516" max="516" width="13" style="4" customWidth="1"/>
    <col min="517" max="517" width="19.140625" style="4" bestFit="1" customWidth="1"/>
    <col min="518" max="518" width="14.5703125" style="4" customWidth="1"/>
    <col min="519" max="519" width="20.85546875" style="4" customWidth="1"/>
    <col min="520" max="520" width="16.85546875" style="4" customWidth="1"/>
    <col min="521" max="521" width="17.42578125" style="4" bestFit="1" customWidth="1"/>
    <col min="522" max="522" width="1.85546875" style="4" customWidth="1"/>
    <col min="523" max="528" width="0" style="4" hidden="1" customWidth="1"/>
    <col min="529" max="768" width="11.42578125" style="4"/>
    <col min="769" max="769" width="6.42578125" style="4" customWidth="1"/>
    <col min="770" max="770" width="2" style="4" bestFit="1" customWidth="1"/>
    <col min="771" max="771" width="10.140625" style="4" bestFit="1" customWidth="1"/>
    <col min="772" max="772" width="13" style="4" customWidth="1"/>
    <col min="773" max="773" width="19.140625" style="4" bestFit="1" customWidth="1"/>
    <col min="774" max="774" width="14.5703125" style="4" customWidth="1"/>
    <col min="775" max="775" width="20.85546875" style="4" customWidth="1"/>
    <col min="776" max="776" width="16.85546875" style="4" customWidth="1"/>
    <col min="777" max="777" width="17.42578125" style="4" bestFit="1" customWidth="1"/>
    <col min="778" max="778" width="1.85546875" style="4" customWidth="1"/>
    <col min="779" max="784" width="0" style="4" hidden="1" customWidth="1"/>
    <col min="785" max="1024" width="11.42578125" style="4"/>
    <col min="1025" max="1025" width="6.42578125" style="4" customWidth="1"/>
    <col min="1026" max="1026" width="2" style="4" bestFit="1" customWidth="1"/>
    <col min="1027" max="1027" width="10.140625" style="4" bestFit="1" customWidth="1"/>
    <col min="1028" max="1028" width="13" style="4" customWidth="1"/>
    <col min="1029" max="1029" width="19.140625" style="4" bestFit="1" customWidth="1"/>
    <col min="1030" max="1030" width="14.5703125" style="4" customWidth="1"/>
    <col min="1031" max="1031" width="20.85546875" style="4" customWidth="1"/>
    <col min="1032" max="1032" width="16.85546875" style="4" customWidth="1"/>
    <col min="1033" max="1033" width="17.42578125" style="4" bestFit="1" customWidth="1"/>
    <col min="1034" max="1034" width="1.85546875" style="4" customWidth="1"/>
    <col min="1035" max="1040" width="0" style="4" hidden="1" customWidth="1"/>
    <col min="1041" max="1280" width="11.42578125" style="4"/>
    <col min="1281" max="1281" width="6.42578125" style="4" customWidth="1"/>
    <col min="1282" max="1282" width="2" style="4" bestFit="1" customWidth="1"/>
    <col min="1283" max="1283" width="10.140625" style="4" bestFit="1" customWidth="1"/>
    <col min="1284" max="1284" width="13" style="4" customWidth="1"/>
    <col min="1285" max="1285" width="19.140625" style="4" bestFit="1" customWidth="1"/>
    <col min="1286" max="1286" width="14.5703125" style="4" customWidth="1"/>
    <col min="1287" max="1287" width="20.85546875" style="4" customWidth="1"/>
    <col min="1288" max="1288" width="16.85546875" style="4" customWidth="1"/>
    <col min="1289" max="1289" width="17.42578125" style="4" bestFit="1" customWidth="1"/>
    <col min="1290" max="1290" width="1.85546875" style="4" customWidth="1"/>
    <col min="1291" max="1296" width="0" style="4" hidden="1" customWidth="1"/>
    <col min="1297" max="1536" width="11.42578125" style="4"/>
    <col min="1537" max="1537" width="6.42578125" style="4" customWidth="1"/>
    <col min="1538" max="1538" width="2" style="4" bestFit="1" customWidth="1"/>
    <col min="1539" max="1539" width="10.140625" style="4" bestFit="1" customWidth="1"/>
    <col min="1540" max="1540" width="13" style="4" customWidth="1"/>
    <col min="1541" max="1541" width="19.140625" style="4" bestFit="1" customWidth="1"/>
    <col min="1542" max="1542" width="14.5703125" style="4" customWidth="1"/>
    <col min="1543" max="1543" width="20.85546875" style="4" customWidth="1"/>
    <col min="1544" max="1544" width="16.85546875" style="4" customWidth="1"/>
    <col min="1545" max="1545" width="17.42578125" style="4" bestFit="1" customWidth="1"/>
    <col min="1546" max="1546" width="1.85546875" style="4" customWidth="1"/>
    <col min="1547" max="1552" width="0" style="4" hidden="1" customWidth="1"/>
    <col min="1553" max="1792" width="11.42578125" style="4"/>
    <col min="1793" max="1793" width="6.42578125" style="4" customWidth="1"/>
    <col min="1794" max="1794" width="2" style="4" bestFit="1" customWidth="1"/>
    <col min="1795" max="1795" width="10.140625" style="4" bestFit="1" customWidth="1"/>
    <col min="1796" max="1796" width="13" style="4" customWidth="1"/>
    <col min="1797" max="1797" width="19.140625" style="4" bestFit="1" customWidth="1"/>
    <col min="1798" max="1798" width="14.5703125" style="4" customWidth="1"/>
    <col min="1799" max="1799" width="20.85546875" style="4" customWidth="1"/>
    <col min="1800" max="1800" width="16.85546875" style="4" customWidth="1"/>
    <col min="1801" max="1801" width="17.42578125" style="4" bestFit="1" customWidth="1"/>
    <col min="1802" max="1802" width="1.85546875" style="4" customWidth="1"/>
    <col min="1803" max="1808" width="0" style="4" hidden="1" customWidth="1"/>
    <col min="1809" max="2048" width="11.42578125" style="4"/>
    <col min="2049" max="2049" width="6.42578125" style="4" customWidth="1"/>
    <col min="2050" max="2050" width="2" style="4" bestFit="1" customWidth="1"/>
    <col min="2051" max="2051" width="10.140625" style="4" bestFit="1" customWidth="1"/>
    <col min="2052" max="2052" width="13" style="4" customWidth="1"/>
    <col min="2053" max="2053" width="19.140625" style="4" bestFit="1" customWidth="1"/>
    <col min="2054" max="2054" width="14.5703125" style="4" customWidth="1"/>
    <col min="2055" max="2055" width="20.85546875" style="4" customWidth="1"/>
    <col min="2056" max="2056" width="16.85546875" style="4" customWidth="1"/>
    <col min="2057" max="2057" width="17.42578125" style="4" bestFit="1" customWidth="1"/>
    <col min="2058" max="2058" width="1.85546875" style="4" customWidth="1"/>
    <col min="2059" max="2064" width="0" style="4" hidden="1" customWidth="1"/>
    <col min="2065" max="2304" width="11.42578125" style="4"/>
    <col min="2305" max="2305" width="6.42578125" style="4" customWidth="1"/>
    <col min="2306" max="2306" width="2" style="4" bestFit="1" customWidth="1"/>
    <col min="2307" max="2307" width="10.140625" style="4" bestFit="1" customWidth="1"/>
    <col min="2308" max="2308" width="13" style="4" customWidth="1"/>
    <col min="2309" max="2309" width="19.140625" style="4" bestFit="1" customWidth="1"/>
    <col min="2310" max="2310" width="14.5703125" style="4" customWidth="1"/>
    <col min="2311" max="2311" width="20.85546875" style="4" customWidth="1"/>
    <col min="2312" max="2312" width="16.85546875" style="4" customWidth="1"/>
    <col min="2313" max="2313" width="17.42578125" style="4" bestFit="1" customWidth="1"/>
    <col min="2314" max="2314" width="1.85546875" style="4" customWidth="1"/>
    <col min="2315" max="2320" width="0" style="4" hidden="1" customWidth="1"/>
    <col min="2321" max="2560" width="11.42578125" style="4"/>
    <col min="2561" max="2561" width="6.42578125" style="4" customWidth="1"/>
    <col min="2562" max="2562" width="2" style="4" bestFit="1" customWidth="1"/>
    <col min="2563" max="2563" width="10.140625" style="4" bestFit="1" customWidth="1"/>
    <col min="2564" max="2564" width="13" style="4" customWidth="1"/>
    <col min="2565" max="2565" width="19.140625" style="4" bestFit="1" customWidth="1"/>
    <col min="2566" max="2566" width="14.5703125" style="4" customWidth="1"/>
    <col min="2567" max="2567" width="20.85546875" style="4" customWidth="1"/>
    <col min="2568" max="2568" width="16.85546875" style="4" customWidth="1"/>
    <col min="2569" max="2569" width="17.42578125" style="4" bestFit="1" customWidth="1"/>
    <col min="2570" max="2570" width="1.85546875" style="4" customWidth="1"/>
    <col min="2571" max="2576" width="0" style="4" hidden="1" customWidth="1"/>
    <col min="2577" max="2816" width="11.42578125" style="4"/>
    <col min="2817" max="2817" width="6.42578125" style="4" customWidth="1"/>
    <col min="2818" max="2818" width="2" style="4" bestFit="1" customWidth="1"/>
    <col min="2819" max="2819" width="10.140625" style="4" bestFit="1" customWidth="1"/>
    <col min="2820" max="2820" width="13" style="4" customWidth="1"/>
    <col min="2821" max="2821" width="19.140625" style="4" bestFit="1" customWidth="1"/>
    <col min="2822" max="2822" width="14.5703125" style="4" customWidth="1"/>
    <col min="2823" max="2823" width="20.85546875" style="4" customWidth="1"/>
    <col min="2824" max="2824" width="16.85546875" style="4" customWidth="1"/>
    <col min="2825" max="2825" width="17.42578125" style="4" bestFit="1" customWidth="1"/>
    <col min="2826" max="2826" width="1.85546875" style="4" customWidth="1"/>
    <col min="2827" max="2832" width="0" style="4" hidden="1" customWidth="1"/>
    <col min="2833" max="3072" width="11.42578125" style="4"/>
    <col min="3073" max="3073" width="6.42578125" style="4" customWidth="1"/>
    <col min="3074" max="3074" width="2" style="4" bestFit="1" customWidth="1"/>
    <col min="3075" max="3075" width="10.140625" style="4" bestFit="1" customWidth="1"/>
    <col min="3076" max="3076" width="13" style="4" customWidth="1"/>
    <col min="3077" max="3077" width="19.140625" style="4" bestFit="1" customWidth="1"/>
    <col min="3078" max="3078" width="14.5703125" style="4" customWidth="1"/>
    <col min="3079" max="3079" width="20.85546875" style="4" customWidth="1"/>
    <col min="3080" max="3080" width="16.85546875" style="4" customWidth="1"/>
    <col min="3081" max="3081" width="17.42578125" style="4" bestFit="1" customWidth="1"/>
    <col min="3082" max="3082" width="1.85546875" style="4" customWidth="1"/>
    <col min="3083" max="3088" width="0" style="4" hidden="1" customWidth="1"/>
    <col min="3089" max="3328" width="11.42578125" style="4"/>
    <col min="3329" max="3329" width="6.42578125" style="4" customWidth="1"/>
    <col min="3330" max="3330" width="2" style="4" bestFit="1" customWidth="1"/>
    <col min="3331" max="3331" width="10.140625" style="4" bestFit="1" customWidth="1"/>
    <col min="3332" max="3332" width="13" style="4" customWidth="1"/>
    <col min="3333" max="3333" width="19.140625" style="4" bestFit="1" customWidth="1"/>
    <col min="3334" max="3334" width="14.5703125" style="4" customWidth="1"/>
    <col min="3335" max="3335" width="20.85546875" style="4" customWidth="1"/>
    <col min="3336" max="3336" width="16.85546875" style="4" customWidth="1"/>
    <col min="3337" max="3337" width="17.42578125" style="4" bestFit="1" customWidth="1"/>
    <col min="3338" max="3338" width="1.85546875" style="4" customWidth="1"/>
    <col min="3339" max="3344" width="0" style="4" hidden="1" customWidth="1"/>
    <col min="3345" max="3584" width="11.42578125" style="4"/>
    <col min="3585" max="3585" width="6.42578125" style="4" customWidth="1"/>
    <col min="3586" max="3586" width="2" style="4" bestFit="1" customWidth="1"/>
    <col min="3587" max="3587" width="10.140625" style="4" bestFit="1" customWidth="1"/>
    <col min="3588" max="3588" width="13" style="4" customWidth="1"/>
    <col min="3589" max="3589" width="19.140625" style="4" bestFit="1" customWidth="1"/>
    <col min="3590" max="3590" width="14.5703125" style="4" customWidth="1"/>
    <col min="3591" max="3591" width="20.85546875" style="4" customWidth="1"/>
    <col min="3592" max="3592" width="16.85546875" style="4" customWidth="1"/>
    <col min="3593" max="3593" width="17.42578125" style="4" bestFit="1" customWidth="1"/>
    <col min="3594" max="3594" width="1.85546875" style="4" customWidth="1"/>
    <col min="3595" max="3600" width="0" style="4" hidden="1" customWidth="1"/>
    <col min="3601" max="3840" width="11.42578125" style="4"/>
    <col min="3841" max="3841" width="6.42578125" style="4" customWidth="1"/>
    <col min="3842" max="3842" width="2" style="4" bestFit="1" customWidth="1"/>
    <col min="3843" max="3843" width="10.140625" style="4" bestFit="1" customWidth="1"/>
    <col min="3844" max="3844" width="13" style="4" customWidth="1"/>
    <col min="3845" max="3845" width="19.140625" style="4" bestFit="1" customWidth="1"/>
    <col min="3846" max="3846" width="14.5703125" style="4" customWidth="1"/>
    <col min="3847" max="3847" width="20.85546875" style="4" customWidth="1"/>
    <col min="3848" max="3848" width="16.85546875" style="4" customWidth="1"/>
    <col min="3849" max="3849" width="17.42578125" style="4" bestFit="1" customWidth="1"/>
    <col min="3850" max="3850" width="1.85546875" style="4" customWidth="1"/>
    <col min="3851" max="3856" width="0" style="4" hidden="1" customWidth="1"/>
    <col min="3857" max="4096" width="11.42578125" style="4"/>
    <col min="4097" max="4097" width="6.42578125" style="4" customWidth="1"/>
    <col min="4098" max="4098" width="2" style="4" bestFit="1" customWidth="1"/>
    <col min="4099" max="4099" width="10.140625" style="4" bestFit="1" customWidth="1"/>
    <col min="4100" max="4100" width="13" style="4" customWidth="1"/>
    <col min="4101" max="4101" width="19.140625" style="4" bestFit="1" customWidth="1"/>
    <col min="4102" max="4102" width="14.5703125" style="4" customWidth="1"/>
    <col min="4103" max="4103" width="20.85546875" style="4" customWidth="1"/>
    <col min="4104" max="4104" width="16.85546875" style="4" customWidth="1"/>
    <col min="4105" max="4105" width="17.42578125" style="4" bestFit="1" customWidth="1"/>
    <col min="4106" max="4106" width="1.85546875" style="4" customWidth="1"/>
    <col min="4107" max="4112" width="0" style="4" hidden="1" customWidth="1"/>
    <col min="4113" max="4352" width="11.42578125" style="4"/>
    <col min="4353" max="4353" width="6.42578125" style="4" customWidth="1"/>
    <col min="4354" max="4354" width="2" style="4" bestFit="1" customWidth="1"/>
    <col min="4355" max="4355" width="10.140625" style="4" bestFit="1" customWidth="1"/>
    <col min="4356" max="4356" width="13" style="4" customWidth="1"/>
    <col min="4357" max="4357" width="19.140625" style="4" bestFit="1" customWidth="1"/>
    <col min="4358" max="4358" width="14.5703125" style="4" customWidth="1"/>
    <col min="4359" max="4359" width="20.85546875" style="4" customWidth="1"/>
    <col min="4360" max="4360" width="16.85546875" style="4" customWidth="1"/>
    <col min="4361" max="4361" width="17.42578125" style="4" bestFit="1" customWidth="1"/>
    <col min="4362" max="4362" width="1.85546875" style="4" customWidth="1"/>
    <col min="4363" max="4368" width="0" style="4" hidden="1" customWidth="1"/>
    <col min="4369" max="4608" width="11.42578125" style="4"/>
    <col min="4609" max="4609" width="6.42578125" style="4" customWidth="1"/>
    <col min="4610" max="4610" width="2" style="4" bestFit="1" customWidth="1"/>
    <col min="4611" max="4611" width="10.140625" style="4" bestFit="1" customWidth="1"/>
    <col min="4612" max="4612" width="13" style="4" customWidth="1"/>
    <col min="4613" max="4613" width="19.140625" style="4" bestFit="1" customWidth="1"/>
    <col min="4614" max="4614" width="14.5703125" style="4" customWidth="1"/>
    <col min="4615" max="4615" width="20.85546875" style="4" customWidth="1"/>
    <col min="4616" max="4616" width="16.85546875" style="4" customWidth="1"/>
    <col min="4617" max="4617" width="17.42578125" style="4" bestFit="1" customWidth="1"/>
    <col min="4618" max="4618" width="1.85546875" style="4" customWidth="1"/>
    <col min="4619" max="4624" width="0" style="4" hidden="1" customWidth="1"/>
    <col min="4625" max="4864" width="11.42578125" style="4"/>
    <col min="4865" max="4865" width="6.42578125" style="4" customWidth="1"/>
    <col min="4866" max="4866" width="2" style="4" bestFit="1" customWidth="1"/>
    <col min="4867" max="4867" width="10.140625" style="4" bestFit="1" customWidth="1"/>
    <col min="4868" max="4868" width="13" style="4" customWidth="1"/>
    <col min="4869" max="4869" width="19.140625" style="4" bestFit="1" customWidth="1"/>
    <col min="4870" max="4870" width="14.5703125" style="4" customWidth="1"/>
    <col min="4871" max="4871" width="20.85546875" style="4" customWidth="1"/>
    <col min="4872" max="4872" width="16.85546875" style="4" customWidth="1"/>
    <col min="4873" max="4873" width="17.42578125" style="4" bestFit="1" customWidth="1"/>
    <col min="4874" max="4874" width="1.85546875" style="4" customWidth="1"/>
    <col min="4875" max="4880" width="0" style="4" hidden="1" customWidth="1"/>
    <col min="4881" max="5120" width="11.42578125" style="4"/>
    <col min="5121" max="5121" width="6.42578125" style="4" customWidth="1"/>
    <col min="5122" max="5122" width="2" style="4" bestFit="1" customWidth="1"/>
    <col min="5123" max="5123" width="10.140625" style="4" bestFit="1" customWidth="1"/>
    <col min="5124" max="5124" width="13" style="4" customWidth="1"/>
    <col min="5125" max="5125" width="19.140625" style="4" bestFit="1" customWidth="1"/>
    <col min="5126" max="5126" width="14.5703125" style="4" customWidth="1"/>
    <col min="5127" max="5127" width="20.85546875" style="4" customWidth="1"/>
    <col min="5128" max="5128" width="16.85546875" style="4" customWidth="1"/>
    <col min="5129" max="5129" width="17.42578125" style="4" bestFit="1" customWidth="1"/>
    <col min="5130" max="5130" width="1.85546875" style="4" customWidth="1"/>
    <col min="5131" max="5136" width="0" style="4" hidden="1" customWidth="1"/>
    <col min="5137" max="5376" width="11.42578125" style="4"/>
    <col min="5377" max="5377" width="6.42578125" style="4" customWidth="1"/>
    <col min="5378" max="5378" width="2" style="4" bestFit="1" customWidth="1"/>
    <col min="5379" max="5379" width="10.140625" style="4" bestFit="1" customWidth="1"/>
    <col min="5380" max="5380" width="13" style="4" customWidth="1"/>
    <col min="5381" max="5381" width="19.140625" style="4" bestFit="1" customWidth="1"/>
    <col min="5382" max="5382" width="14.5703125" style="4" customWidth="1"/>
    <col min="5383" max="5383" width="20.85546875" style="4" customWidth="1"/>
    <col min="5384" max="5384" width="16.85546875" style="4" customWidth="1"/>
    <col min="5385" max="5385" width="17.42578125" style="4" bestFit="1" customWidth="1"/>
    <col min="5386" max="5386" width="1.85546875" style="4" customWidth="1"/>
    <col min="5387" max="5392" width="0" style="4" hidden="1" customWidth="1"/>
    <col min="5393" max="5632" width="11.42578125" style="4"/>
    <col min="5633" max="5633" width="6.42578125" style="4" customWidth="1"/>
    <col min="5634" max="5634" width="2" style="4" bestFit="1" customWidth="1"/>
    <col min="5635" max="5635" width="10.140625" style="4" bestFit="1" customWidth="1"/>
    <col min="5636" max="5636" width="13" style="4" customWidth="1"/>
    <col min="5637" max="5637" width="19.140625" style="4" bestFit="1" customWidth="1"/>
    <col min="5638" max="5638" width="14.5703125" style="4" customWidth="1"/>
    <col min="5639" max="5639" width="20.85546875" style="4" customWidth="1"/>
    <col min="5640" max="5640" width="16.85546875" style="4" customWidth="1"/>
    <col min="5641" max="5641" width="17.42578125" style="4" bestFit="1" customWidth="1"/>
    <col min="5642" max="5642" width="1.85546875" style="4" customWidth="1"/>
    <col min="5643" max="5648" width="0" style="4" hidden="1" customWidth="1"/>
    <col min="5649" max="5888" width="11.42578125" style="4"/>
    <col min="5889" max="5889" width="6.42578125" style="4" customWidth="1"/>
    <col min="5890" max="5890" width="2" style="4" bestFit="1" customWidth="1"/>
    <col min="5891" max="5891" width="10.140625" style="4" bestFit="1" customWidth="1"/>
    <col min="5892" max="5892" width="13" style="4" customWidth="1"/>
    <col min="5893" max="5893" width="19.140625" style="4" bestFit="1" customWidth="1"/>
    <col min="5894" max="5894" width="14.5703125" style="4" customWidth="1"/>
    <col min="5895" max="5895" width="20.85546875" style="4" customWidth="1"/>
    <col min="5896" max="5896" width="16.85546875" style="4" customWidth="1"/>
    <col min="5897" max="5897" width="17.42578125" style="4" bestFit="1" customWidth="1"/>
    <col min="5898" max="5898" width="1.85546875" style="4" customWidth="1"/>
    <col min="5899" max="5904" width="0" style="4" hidden="1" customWidth="1"/>
    <col min="5905" max="6144" width="11.42578125" style="4"/>
    <col min="6145" max="6145" width="6.42578125" style="4" customWidth="1"/>
    <col min="6146" max="6146" width="2" style="4" bestFit="1" customWidth="1"/>
    <col min="6147" max="6147" width="10.140625" style="4" bestFit="1" customWidth="1"/>
    <col min="6148" max="6148" width="13" style="4" customWidth="1"/>
    <col min="6149" max="6149" width="19.140625" style="4" bestFit="1" customWidth="1"/>
    <col min="6150" max="6150" width="14.5703125" style="4" customWidth="1"/>
    <col min="6151" max="6151" width="20.85546875" style="4" customWidth="1"/>
    <col min="6152" max="6152" width="16.85546875" style="4" customWidth="1"/>
    <col min="6153" max="6153" width="17.42578125" style="4" bestFit="1" customWidth="1"/>
    <col min="6154" max="6154" width="1.85546875" style="4" customWidth="1"/>
    <col min="6155" max="6160" width="0" style="4" hidden="1" customWidth="1"/>
    <col min="6161" max="6400" width="11.42578125" style="4"/>
    <col min="6401" max="6401" width="6.42578125" style="4" customWidth="1"/>
    <col min="6402" max="6402" width="2" style="4" bestFit="1" customWidth="1"/>
    <col min="6403" max="6403" width="10.140625" style="4" bestFit="1" customWidth="1"/>
    <col min="6404" max="6404" width="13" style="4" customWidth="1"/>
    <col min="6405" max="6405" width="19.140625" style="4" bestFit="1" customWidth="1"/>
    <col min="6406" max="6406" width="14.5703125" style="4" customWidth="1"/>
    <col min="6407" max="6407" width="20.85546875" style="4" customWidth="1"/>
    <col min="6408" max="6408" width="16.85546875" style="4" customWidth="1"/>
    <col min="6409" max="6409" width="17.42578125" style="4" bestFit="1" customWidth="1"/>
    <col min="6410" max="6410" width="1.85546875" style="4" customWidth="1"/>
    <col min="6411" max="6416" width="0" style="4" hidden="1" customWidth="1"/>
    <col min="6417" max="6656" width="11.42578125" style="4"/>
    <col min="6657" max="6657" width="6.42578125" style="4" customWidth="1"/>
    <col min="6658" max="6658" width="2" style="4" bestFit="1" customWidth="1"/>
    <col min="6659" max="6659" width="10.140625" style="4" bestFit="1" customWidth="1"/>
    <col min="6660" max="6660" width="13" style="4" customWidth="1"/>
    <col min="6661" max="6661" width="19.140625" style="4" bestFit="1" customWidth="1"/>
    <col min="6662" max="6662" width="14.5703125" style="4" customWidth="1"/>
    <col min="6663" max="6663" width="20.85546875" style="4" customWidth="1"/>
    <col min="6664" max="6664" width="16.85546875" style="4" customWidth="1"/>
    <col min="6665" max="6665" width="17.42578125" style="4" bestFit="1" customWidth="1"/>
    <col min="6666" max="6666" width="1.85546875" style="4" customWidth="1"/>
    <col min="6667" max="6672" width="0" style="4" hidden="1" customWidth="1"/>
    <col min="6673" max="6912" width="11.42578125" style="4"/>
    <col min="6913" max="6913" width="6.42578125" style="4" customWidth="1"/>
    <col min="6914" max="6914" width="2" style="4" bestFit="1" customWidth="1"/>
    <col min="6915" max="6915" width="10.140625" style="4" bestFit="1" customWidth="1"/>
    <col min="6916" max="6916" width="13" style="4" customWidth="1"/>
    <col min="6917" max="6917" width="19.140625" style="4" bestFit="1" customWidth="1"/>
    <col min="6918" max="6918" width="14.5703125" style="4" customWidth="1"/>
    <col min="6919" max="6919" width="20.85546875" style="4" customWidth="1"/>
    <col min="6920" max="6920" width="16.85546875" style="4" customWidth="1"/>
    <col min="6921" max="6921" width="17.42578125" style="4" bestFit="1" customWidth="1"/>
    <col min="6922" max="6922" width="1.85546875" style="4" customWidth="1"/>
    <col min="6923" max="6928" width="0" style="4" hidden="1" customWidth="1"/>
    <col min="6929" max="7168" width="11.42578125" style="4"/>
    <col min="7169" max="7169" width="6.42578125" style="4" customWidth="1"/>
    <col min="7170" max="7170" width="2" style="4" bestFit="1" customWidth="1"/>
    <col min="7171" max="7171" width="10.140625" style="4" bestFit="1" customWidth="1"/>
    <col min="7172" max="7172" width="13" style="4" customWidth="1"/>
    <col min="7173" max="7173" width="19.140625" style="4" bestFit="1" customWidth="1"/>
    <col min="7174" max="7174" width="14.5703125" style="4" customWidth="1"/>
    <col min="7175" max="7175" width="20.85546875" style="4" customWidth="1"/>
    <col min="7176" max="7176" width="16.85546875" style="4" customWidth="1"/>
    <col min="7177" max="7177" width="17.42578125" style="4" bestFit="1" customWidth="1"/>
    <col min="7178" max="7178" width="1.85546875" style="4" customWidth="1"/>
    <col min="7179" max="7184" width="0" style="4" hidden="1" customWidth="1"/>
    <col min="7185" max="7424" width="11.42578125" style="4"/>
    <col min="7425" max="7425" width="6.42578125" style="4" customWidth="1"/>
    <col min="7426" max="7426" width="2" style="4" bestFit="1" customWidth="1"/>
    <col min="7427" max="7427" width="10.140625" style="4" bestFit="1" customWidth="1"/>
    <col min="7428" max="7428" width="13" style="4" customWidth="1"/>
    <col min="7429" max="7429" width="19.140625" style="4" bestFit="1" customWidth="1"/>
    <col min="7430" max="7430" width="14.5703125" style="4" customWidth="1"/>
    <col min="7431" max="7431" width="20.85546875" style="4" customWidth="1"/>
    <col min="7432" max="7432" width="16.85546875" style="4" customWidth="1"/>
    <col min="7433" max="7433" width="17.42578125" style="4" bestFit="1" customWidth="1"/>
    <col min="7434" max="7434" width="1.85546875" style="4" customWidth="1"/>
    <col min="7435" max="7440" width="0" style="4" hidden="1" customWidth="1"/>
    <col min="7441" max="7680" width="11.42578125" style="4"/>
    <col min="7681" max="7681" width="6.42578125" style="4" customWidth="1"/>
    <col min="7682" max="7682" width="2" style="4" bestFit="1" customWidth="1"/>
    <col min="7683" max="7683" width="10.140625" style="4" bestFit="1" customWidth="1"/>
    <col min="7684" max="7684" width="13" style="4" customWidth="1"/>
    <col min="7685" max="7685" width="19.140625" style="4" bestFit="1" customWidth="1"/>
    <col min="7686" max="7686" width="14.5703125" style="4" customWidth="1"/>
    <col min="7687" max="7687" width="20.85546875" style="4" customWidth="1"/>
    <col min="7688" max="7688" width="16.85546875" style="4" customWidth="1"/>
    <col min="7689" max="7689" width="17.42578125" style="4" bestFit="1" customWidth="1"/>
    <col min="7690" max="7690" width="1.85546875" style="4" customWidth="1"/>
    <col min="7691" max="7696" width="0" style="4" hidden="1" customWidth="1"/>
    <col min="7697" max="7936" width="11.42578125" style="4"/>
    <col min="7937" max="7937" width="6.42578125" style="4" customWidth="1"/>
    <col min="7938" max="7938" width="2" style="4" bestFit="1" customWidth="1"/>
    <col min="7939" max="7939" width="10.140625" style="4" bestFit="1" customWidth="1"/>
    <col min="7940" max="7940" width="13" style="4" customWidth="1"/>
    <col min="7941" max="7941" width="19.140625" style="4" bestFit="1" customWidth="1"/>
    <col min="7942" max="7942" width="14.5703125" style="4" customWidth="1"/>
    <col min="7943" max="7943" width="20.85546875" style="4" customWidth="1"/>
    <col min="7944" max="7944" width="16.85546875" style="4" customWidth="1"/>
    <col min="7945" max="7945" width="17.42578125" style="4" bestFit="1" customWidth="1"/>
    <col min="7946" max="7946" width="1.85546875" style="4" customWidth="1"/>
    <col min="7947" max="7952" width="0" style="4" hidden="1" customWidth="1"/>
    <col min="7953" max="8192" width="11.42578125" style="4"/>
    <col min="8193" max="8193" width="6.42578125" style="4" customWidth="1"/>
    <col min="8194" max="8194" width="2" style="4" bestFit="1" customWidth="1"/>
    <col min="8195" max="8195" width="10.140625" style="4" bestFit="1" customWidth="1"/>
    <col min="8196" max="8196" width="13" style="4" customWidth="1"/>
    <col min="8197" max="8197" width="19.140625" style="4" bestFit="1" customWidth="1"/>
    <col min="8198" max="8198" width="14.5703125" style="4" customWidth="1"/>
    <col min="8199" max="8199" width="20.85546875" style="4" customWidth="1"/>
    <col min="8200" max="8200" width="16.85546875" style="4" customWidth="1"/>
    <col min="8201" max="8201" width="17.42578125" style="4" bestFit="1" customWidth="1"/>
    <col min="8202" max="8202" width="1.85546875" style="4" customWidth="1"/>
    <col min="8203" max="8208" width="0" style="4" hidden="1" customWidth="1"/>
    <col min="8209" max="8448" width="11.42578125" style="4"/>
    <col min="8449" max="8449" width="6.42578125" style="4" customWidth="1"/>
    <col min="8450" max="8450" width="2" style="4" bestFit="1" customWidth="1"/>
    <col min="8451" max="8451" width="10.140625" style="4" bestFit="1" customWidth="1"/>
    <col min="8452" max="8452" width="13" style="4" customWidth="1"/>
    <col min="8453" max="8453" width="19.140625" style="4" bestFit="1" customWidth="1"/>
    <col min="8454" max="8454" width="14.5703125" style="4" customWidth="1"/>
    <col min="8455" max="8455" width="20.85546875" style="4" customWidth="1"/>
    <col min="8456" max="8456" width="16.85546875" style="4" customWidth="1"/>
    <col min="8457" max="8457" width="17.42578125" style="4" bestFit="1" customWidth="1"/>
    <col min="8458" max="8458" width="1.85546875" style="4" customWidth="1"/>
    <col min="8459" max="8464" width="0" style="4" hidden="1" customWidth="1"/>
    <col min="8465" max="8704" width="11.42578125" style="4"/>
    <col min="8705" max="8705" width="6.42578125" style="4" customWidth="1"/>
    <col min="8706" max="8706" width="2" style="4" bestFit="1" customWidth="1"/>
    <col min="8707" max="8707" width="10.140625" style="4" bestFit="1" customWidth="1"/>
    <col min="8708" max="8708" width="13" style="4" customWidth="1"/>
    <col min="8709" max="8709" width="19.140625" style="4" bestFit="1" customWidth="1"/>
    <col min="8710" max="8710" width="14.5703125" style="4" customWidth="1"/>
    <col min="8711" max="8711" width="20.85546875" style="4" customWidth="1"/>
    <col min="8712" max="8712" width="16.85546875" style="4" customWidth="1"/>
    <col min="8713" max="8713" width="17.42578125" style="4" bestFit="1" customWidth="1"/>
    <col min="8714" max="8714" width="1.85546875" style="4" customWidth="1"/>
    <col min="8715" max="8720" width="0" style="4" hidden="1" customWidth="1"/>
    <col min="8721" max="8960" width="11.42578125" style="4"/>
    <col min="8961" max="8961" width="6.42578125" style="4" customWidth="1"/>
    <col min="8962" max="8962" width="2" style="4" bestFit="1" customWidth="1"/>
    <col min="8963" max="8963" width="10.140625" style="4" bestFit="1" customWidth="1"/>
    <col min="8964" max="8964" width="13" style="4" customWidth="1"/>
    <col min="8965" max="8965" width="19.140625" style="4" bestFit="1" customWidth="1"/>
    <col min="8966" max="8966" width="14.5703125" style="4" customWidth="1"/>
    <col min="8967" max="8967" width="20.85546875" style="4" customWidth="1"/>
    <col min="8968" max="8968" width="16.85546875" style="4" customWidth="1"/>
    <col min="8969" max="8969" width="17.42578125" style="4" bestFit="1" customWidth="1"/>
    <col min="8970" max="8970" width="1.85546875" style="4" customWidth="1"/>
    <col min="8971" max="8976" width="0" style="4" hidden="1" customWidth="1"/>
    <col min="8977" max="9216" width="11.42578125" style="4"/>
    <col min="9217" max="9217" width="6.42578125" style="4" customWidth="1"/>
    <col min="9218" max="9218" width="2" style="4" bestFit="1" customWidth="1"/>
    <col min="9219" max="9219" width="10.140625" style="4" bestFit="1" customWidth="1"/>
    <col min="9220" max="9220" width="13" style="4" customWidth="1"/>
    <col min="9221" max="9221" width="19.140625" style="4" bestFit="1" customWidth="1"/>
    <col min="9222" max="9222" width="14.5703125" style="4" customWidth="1"/>
    <col min="9223" max="9223" width="20.85546875" style="4" customWidth="1"/>
    <col min="9224" max="9224" width="16.85546875" style="4" customWidth="1"/>
    <col min="9225" max="9225" width="17.42578125" style="4" bestFit="1" customWidth="1"/>
    <col min="9226" max="9226" width="1.85546875" style="4" customWidth="1"/>
    <col min="9227" max="9232" width="0" style="4" hidden="1" customWidth="1"/>
    <col min="9233" max="9472" width="11.42578125" style="4"/>
    <col min="9473" max="9473" width="6.42578125" style="4" customWidth="1"/>
    <col min="9474" max="9474" width="2" style="4" bestFit="1" customWidth="1"/>
    <col min="9475" max="9475" width="10.140625" style="4" bestFit="1" customWidth="1"/>
    <col min="9476" max="9476" width="13" style="4" customWidth="1"/>
    <col min="9477" max="9477" width="19.140625" style="4" bestFit="1" customWidth="1"/>
    <col min="9478" max="9478" width="14.5703125" style="4" customWidth="1"/>
    <col min="9479" max="9479" width="20.85546875" style="4" customWidth="1"/>
    <col min="9480" max="9480" width="16.85546875" style="4" customWidth="1"/>
    <col min="9481" max="9481" width="17.42578125" style="4" bestFit="1" customWidth="1"/>
    <col min="9482" max="9482" width="1.85546875" style="4" customWidth="1"/>
    <col min="9483" max="9488" width="0" style="4" hidden="1" customWidth="1"/>
    <col min="9489" max="9728" width="11.42578125" style="4"/>
    <col min="9729" max="9729" width="6.42578125" style="4" customWidth="1"/>
    <col min="9730" max="9730" width="2" style="4" bestFit="1" customWidth="1"/>
    <col min="9731" max="9731" width="10.140625" style="4" bestFit="1" customWidth="1"/>
    <col min="9732" max="9732" width="13" style="4" customWidth="1"/>
    <col min="9733" max="9733" width="19.140625" style="4" bestFit="1" customWidth="1"/>
    <col min="9734" max="9734" width="14.5703125" style="4" customWidth="1"/>
    <col min="9735" max="9735" width="20.85546875" style="4" customWidth="1"/>
    <col min="9736" max="9736" width="16.85546875" style="4" customWidth="1"/>
    <col min="9737" max="9737" width="17.42578125" style="4" bestFit="1" customWidth="1"/>
    <col min="9738" max="9738" width="1.85546875" style="4" customWidth="1"/>
    <col min="9739" max="9744" width="0" style="4" hidden="1" customWidth="1"/>
    <col min="9745" max="9984" width="11.42578125" style="4"/>
    <col min="9985" max="9985" width="6.42578125" style="4" customWidth="1"/>
    <col min="9986" max="9986" width="2" style="4" bestFit="1" customWidth="1"/>
    <col min="9987" max="9987" width="10.140625" style="4" bestFit="1" customWidth="1"/>
    <col min="9988" max="9988" width="13" style="4" customWidth="1"/>
    <col min="9989" max="9989" width="19.140625" style="4" bestFit="1" customWidth="1"/>
    <col min="9990" max="9990" width="14.5703125" style="4" customWidth="1"/>
    <col min="9991" max="9991" width="20.85546875" style="4" customWidth="1"/>
    <col min="9992" max="9992" width="16.85546875" style="4" customWidth="1"/>
    <col min="9993" max="9993" width="17.42578125" style="4" bestFit="1" customWidth="1"/>
    <col min="9994" max="9994" width="1.85546875" style="4" customWidth="1"/>
    <col min="9995" max="10000" width="0" style="4" hidden="1" customWidth="1"/>
    <col min="10001" max="10240" width="11.42578125" style="4"/>
    <col min="10241" max="10241" width="6.42578125" style="4" customWidth="1"/>
    <col min="10242" max="10242" width="2" style="4" bestFit="1" customWidth="1"/>
    <col min="10243" max="10243" width="10.140625" style="4" bestFit="1" customWidth="1"/>
    <col min="10244" max="10244" width="13" style="4" customWidth="1"/>
    <col min="10245" max="10245" width="19.140625" style="4" bestFit="1" customWidth="1"/>
    <col min="10246" max="10246" width="14.5703125" style="4" customWidth="1"/>
    <col min="10247" max="10247" width="20.85546875" style="4" customWidth="1"/>
    <col min="10248" max="10248" width="16.85546875" style="4" customWidth="1"/>
    <col min="10249" max="10249" width="17.42578125" style="4" bestFit="1" customWidth="1"/>
    <col min="10250" max="10250" width="1.85546875" style="4" customWidth="1"/>
    <col min="10251" max="10256" width="0" style="4" hidden="1" customWidth="1"/>
    <col min="10257" max="10496" width="11.42578125" style="4"/>
    <col min="10497" max="10497" width="6.42578125" style="4" customWidth="1"/>
    <col min="10498" max="10498" width="2" style="4" bestFit="1" customWidth="1"/>
    <col min="10499" max="10499" width="10.140625" style="4" bestFit="1" customWidth="1"/>
    <col min="10500" max="10500" width="13" style="4" customWidth="1"/>
    <col min="10501" max="10501" width="19.140625" style="4" bestFit="1" customWidth="1"/>
    <col min="10502" max="10502" width="14.5703125" style="4" customWidth="1"/>
    <col min="10503" max="10503" width="20.85546875" style="4" customWidth="1"/>
    <col min="10504" max="10504" width="16.85546875" style="4" customWidth="1"/>
    <col min="10505" max="10505" width="17.42578125" style="4" bestFit="1" customWidth="1"/>
    <col min="10506" max="10506" width="1.85546875" style="4" customWidth="1"/>
    <col min="10507" max="10512" width="0" style="4" hidden="1" customWidth="1"/>
    <col min="10513" max="10752" width="11.42578125" style="4"/>
    <col min="10753" max="10753" width="6.42578125" style="4" customWidth="1"/>
    <col min="10754" max="10754" width="2" style="4" bestFit="1" customWidth="1"/>
    <col min="10755" max="10755" width="10.140625" style="4" bestFit="1" customWidth="1"/>
    <col min="10756" max="10756" width="13" style="4" customWidth="1"/>
    <col min="10757" max="10757" width="19.140625" style="4" bestFit="1" customWidth="1"/>
    <col min="10758" max="10758" width="14.5703125" style="4" customWidth="1"/>
    <col min="10759" max="10759" width="20.85546875" style="4" customWidth="1"/>
    <col min="10760" max="10760" width="16.85546875" style="4" customWidth="1"/>
    <col min="10761" max="10761" width="17.42578125" style="4" bestFit="1" customWidth="1"/>
    <col min="10762" max="10762" width="1.85546875" style="4" customWidth="1"/>
    <col min="10763" max="10768" width="0" style="4" hidden="1" customWidth="1"/>
    <col min="10769" max="11008" width="11.42578125" style="4"/>
    <col min="11009" max="11009" width="6.42578125" style="4" customWidth="1"/>
    <col min="11010" max="11010" width="2" style="4" bestFit="1" customWidth="1"/>
    <col min="11011" max="11011" width="10.140625" style="4" bestFit="1" customWidth="1"/>
    <col min="11012" max="11012" width="13" style="4" customWidth="1"/>
    <col min="11013" max="11013" width="19.140625" style="4" bestFit="1" customWidth="1"/>
    <col min="11014" max="11014" width="14.5703125" style="4" customWidth="1"/>
    <col min="11015" max="11015" width="20.85546875" style="4" customWidth="1"/>
    <col min="11016" max="11016" width="16.85546875" style="4" customWidth="1"/>
    <col min="11017" max="11017" width="17.42578125" style="4" bestFit="1" customWidth="1"/>
    <col min="11018" max="11018" width="1.85546875" style="4" customWidth="1"/>
    <col min="11019" max="11024" width="0" style="4" hidden="1" customWidth="1"/>
    <col min="11025" max="11264" width="11.42578125" style="4"/>
    <col min="11265" max="11265" width="6.42578125" style="4" customWidth="1"/>
    <col min="11266" max="11266" width="2" style="4" bestFit="1" customWidth="1"/>
    <col min="11267" max="11267" width="10.140625" style="4" bestFit="1" customWidth="1"/>
    <col min="11268" max="11268" width="13" style="4" customWidth="1"/>
    <col min="11269" max="11269" width="19.140625" style="4" bestFit="1" customWidth="1"/>
    <col min="11270" max="11270" width="14.5703125" style="4" customWidth="1"/>
    <col min="11271" max="11271" width="20.85546875" style="4" customWidth="1"/>
    <col min="11272" max="11272" width="16.85546875" style="4" customWidth="1"/>
    <col min="11273" max="11273" width="17.42578125" style="4" bestFit="1" customWidth="1"/>
    <col min="11274" max="11274" width="1.85546875" style="4" customWidth="1"/>
    <col min="11275" max="11280" width="0" style="4" hidden="1" customWidth="1"/>
    <col min="11281" max="11520" width="11.42578125" style="4"/>
    <col min="11521" max="11521" width="6.42578125" style="4" customWidth="1"/>
    <col min="11522" max="11522" width="2" style="4" bestFit="1" customWidth="1"/>
    <col min="11523" max="11523" width="10.140625" style="4" bestFit="1" customWidth="1"/>
    <col min="11524" max="11524" width="13" style="4" customWidth="1"/>
    <col min="11525" max="11525" width="19.140625" style="4" bestFit="1" customWidth="1"/>
    <col min="11526" max="11526" width="14.5703125" style="4" customWidth="1"/>
    <col min="11527" max="11527" width="20.85546875" style="4" customWidth="1"/>
    <col min="11528" max="11528" width="16.85546875" style="4" customWidth="1"/>
    <col min="11529" max="11529" width="17.42578125" style="4" bestFit="1" customWidth="1"/>
    <col min="11530" max="11530" width="1.85546875" style="4" customWidth="1"/>
    <col min="11531" max="11536" width="0" style="4" hidden="1" customWidth="1"/>
    <col min="11537" max="11776" width="11.42578125" style="4"/>
    <col min="11777" max="11777" width="6.42578125" style="4" customWidth="1"/>
    <col min="11778" max="11778" width="2" style="4" bestFit="1" customWidth="1"/>
    <col min="11779" max="11779" width="10.140625" style="4" bestFit="1" customWidth="1"/>
    <col min="11780" max="11780" width="13" style="4" customWidth="1"/>
    <col min="11781" max="11781" width="19.140625" style="4" bestFit="1" customWidth="1"/>
    <col min="11782" max="11782" width="14.5703125" style="4" customWidth="1"/>
    <col min="11783" max="11783" width="20.85546875" style="4" customWidth="1"/>
    <col min="11784" max="11784" width="16.85546875" style="4" customWidth="1"/>
    <col min="11785" max="11785" width="17.42578125" style="4" bestFit="1" customWidth="1"/>
    <col min="11786" max="11786" width="1.85546875" style="4" customWidth="1"/>
    <col min="11787" max="11792" width="0" style="4" hidden="1" customWidth="1"/>
    <col min="11793" max="12032" width="11.42578125" style="4"/>
    <col min="12033" max="12033" width="6.42578125" style="4" customWidth="1"/>
    <col min="12034" max="12034" width="2" style="4" bestFit="1" customWidth="1"/>
    <col min="12035" max="12035" width="10.140625" style="4" bestFit="1" customWidth="1"/>
    <col min="12036" max="12036" width="13" style="4" customWidth="1"/>
    <col min="12037" max="12037" width="19.140625" style="4" bestFit="1" customWidth="1"/>
    <col min="12038" max="12038" width="14.5703125" style="4" customWidth="1"/>
    <col min="12039" max="12039" width="20.85546875" style="4" customWidth="1"/>
    <col min="12040" max="12040" width="16.85546875" style="4" customWidth="1"/>
    <col min="12041" max="12041" width="17.42578125" style="4" bestFit="1" customWidth="1"/>
    <col min="12042" max="12042" width="1.85546875" style="4" customWidth="1"/>
    <col min="12043" max="12048" width="0" style="4" hidden="1" customWidth="1"/>
    <col min="12049" max="12288" width="11.42578125" style="4"/>
    <col min="12289" max="12289" width="6.42578125" style="4" customWidth="1"/>
    <col min="12290" max="12290" width="2" style="4" bestFit="1" customWidth="1"/>
    <col min="12291" max="12291" width="10.140625" style="4" bestFit="1" customWidth="1"/>
    <col min="12292" max="12292" width="13" style="4" customWidth="1"/>
    <col min="12293" max="12293" width="19.140625" style="4" bestFit="1" customWidth="1"/>
    <col min="12294" max="12294" width="14.5703125" style="4" customWidth="1"/>
    <col min="12295" max="12295" width="20.85546875" style="4" customWidth="1"/>
    <col min="12296" max="12296" width="16.85546875" style="4" customWidth="1"/>
    <col min="12297" max="12297" width="17.42578125" style="4" bestFit="1" customWidth="1"/>
    <col min="12298" max="12298" width="1.85546875" style="4" customWidth="1"/>
    <col min="12299" max="12304" width="0" style="4" hidden="1" customWidth="1"/>
    <col min="12305" max="12544" width="11.42578125" style="4"/>
    <col min="12545" max="12545" width="6.42578125" style="4" customWidth="1"/>
    <col min="12546" max="12546" width="2" style="4" bestFit="1" customWidth="1"/>
    <col min="12547" max="12547" width="10.140625" style="4" bestFit="1" customWidth="1"/>
    <col min="12548" max="12548" width="13" style="4" customWidth="1"/>
    <col min="12549" max="12549" width="19.140625" style="4" bestFit="1" customWidth="1"/>
    <col min="12550" max="12550" width="14.5703125" style="4" customWidth="1"/>
    <col min="12551" max="12551" width="20.85546875" style="4" customWidth="1"/>
    <col min="12552" max="12552" width="16.85546875" style="4" customWidth="1"/>
    <col min="12553" max="12553" width="17.42578125" style="4" bestFit="1" customWidth="1"/>
    <col min="12554" max="12554" width="1.85546875" style="4" customWidth="1"/>
    <col min="12555" max="12560" width="0" style="4" hidden="1" customWidth="1"/>
    <col min="12561" max="12800" width="11.42578125" style="4"/>
    <col min="12801" max="12801" width="6.42578125" style="4" customWidth="1"/>
    <col min="12802" max="12802" width="2" style="4" bestFit="1" customWidth="1"/>
    <col min="12803" max="12803" width="10.140625" style="4" bestFit="1" customWidth="1"/>
    <col min="12804" max="12804" width="13" style="4" customWidth="1"/>
    <col min="12805" max="12805" width="19.140625" style="4" bestFit="1" customWidth="1"/>
    <col min="12806" max="12806" width="14.5703125" style="4" customWidth="1"/>
    <col min="12807" max="12807" width="20.85546875" style="4" customWidth="1"/>
    <col min="12808" max="12808" width="16.85546875" style="4" customWidth="1"/>
    <col min="12809" max="12809" width="17.42578125" style="4" bestFit="1" customWidth="1"/>
    <col min="12810" max="12810" width="1.85546875" style="4" customWidth="1"/>
    <col min="12811" max="12816" width="0" style="4" hidden="1" customWidth="1"/>
    <col min="12817" max="13056" width="11.42578125" style="4"/>
    <col min="13057" max="13057" width="6.42578125" style="4" customWidth="1"/>
    <col min="13058" max="13058" width="2" style="4" bestFit="1" customWidth="1"/>
    <col min="13059" max="13059" width="10.140625" style="4" bestFit="1" customWidth="1"/>
    <col min="13060" max="13060" width="13" style="4" customWidth="1"/>
    <col min="13061" max="13061" width="19.140625" style="4" bestFit="1" customWidth="1"/>
    <col min="13062" max="13062" width="14.5703125" style="4" customWidth="1"/>
    <col min="13063" max="13063" width="20.85546875" style="4" customWidth="1"/>
    <col min="13064" max="13064" width="16.85546875" style="4" customWidth="1"/>
    <col min="13065" max="13065" width="17.42578125" style="4" bestFit="1" customWidth="1"/>
    <col min="13066" max="13066" width="1.85546875" style="4" customWidth="1"/>
    <col min="13067" max="13072" width="0" style="4" hidden="1" customWidth="1"/>
    <col min="13073" max="13312" width="11.42578125" style="4"/>
    <col min="13313" max="13313" width="6.42578125" style="4" customWidth="1"/>
    <col min="13314" max="13314" width="2" style="4" bestFit="1" customWidth="1"/>
    <col min="13315" max="13315" width="10.140625" style="4" bestFit="1" customWidth="1"/>
    <col min="13316" max="13316" width="13" style="4" customWidth="1"/>
    <col min="13317" max="13317" width="19.140625" style="4" bestFit="1" customWidth="1"/>
    <col min="13318" max="13318" width="14.5703125" style="4" customWidth="1"/>
    <col min="13319" max="13319" width="20.85546875" style="4" customWidth="1"/>
    <col min="13320" max="13320" width="16.85546875" style="4" customWidth="1"/>
    <col min="13321" max="13321" width="17.42578125" style="4" bestFit="1" customWidth="1"/>
    <col min="13322" max="13322" width="1.85546875" style="4" customWidth="1"/>
    <col min="13323" max="13328" width="0" style="4" hidden="1" customWidth="1"/>
    <col min="13329" max="13568" width="11.42578125" style="4"/>
    <col min="13569" max="13569" width="6.42578125" style="4" customWidth="1"/>
    <col min="13570" max="13570" width="2" style="4" bestFit="1" customWidth="1"/>
    <col min="13571" max="13571" width="10.140625" style="4" bestFit="1" customWidth="1"/>
    <col min="13572" max="13572" width="13" style="4" customWidth="1"/>
    <col min="13573" max="13573" width="19.140625" style="4" bestFit="1" customWidth="1"/>
    <col min="13574" max="13574" width="14.5703125" style="4" customWidth="1"/>
    <col min="13575" max="13575" width="20.85546875" style="4" customWidth="1"/>
    <col min="13576" max="13576" width="16.85546875" style="4" customWidth="1"/>
    <col min="13577" max="13577" width="17.42578125" style="4" bestFit="1" customWidth="1"/>
    <col min="13578" max="13578" width="1.85546875" style="4" customWidth="1"/>
    <col min="13579" max="13584" width="0" style="4" hidden="1" customWidth="1"/>
    <col min="13585" max="13824" width="11.42578125" style="4"/>
    <col min="13825" max="13825" width="6.42578125" style="4" customWidth="1"/>
    <col min="13826" max="13826" width="2" style="4" bestFit="1" customWidth="1"/>
    <col min="13827" max="13827" width="10.140625" style="4" bestFit="1" customWidth="1"/>
    <col min="13828" max="13828" width="13" style="4" customWidth="1"/>
    <col min="13829" max="13829" width="19.140625" style="4" bestFit="1" customWidth="1"/>
    <col min="13830" max="13830" width="14.5703125" style="4" customWidth="1"/>
    <col min="13831" max="13831" width="20.85546875" style="4" customWidth="1"/>
    <col min="13832" max="13832" width="16.85546875" style="4" customWidth="1"/>
    <col min="13833" max="13833" width="17.42578125" style="4" bestFit="1" customWidth="1"/>
    <col min="13834" max="13834" width="1.85546875" style="4" customWidth="1"/>
    <col min="13835" max="13840" width="0" style="4" hidden="1" customWidth="1"/>
    <col min="13841" max="14080" width="11.42578125" style="4"/>
    <col min="14081" max="14081" width="6.42578125" style="4" customWidth="1"/>
    <col min="14082" max="14082" width="2" style="4" bestFit="1" customWidth="1"/>
    <col min="14083" max="14083" width="10.140625" style="4" bestFit="1" customWidth="1"/>
    <col min="14084" max="14084" width="13" style="4" customWidth="1"/>
    <col min="14085" max="14085" width="19.140625" style="4" bestFit="1" customWidth="1"/>
    <col min="14086" max="14086" width="14.5703125" style="4" customWidth="1"/>
    <col min="14087" max="14087" width="20.85546875" style="4" customWidth="1"/>
    <col min="14088" max="14088" width="16.85546875" style="4" customWidth="1"/>
    <col min="14089" max="14089" width="17.42578125" style="4" bestFit="1" customWidth="1"/>
    <col min="14090" max="14090" width="1.85546875" style="4" customWidth="1"/>
    <col min="14091" max="14096" width="0" style="4" hidden="1" customWidth="1"/>
    <col min="14097" max="14336" width="11.42578125" style="4"/>
    <col min="14337" max="14337" width="6.42578125" style="4" customWidth="1"/>
    <col min="14338" max="14338" width="2" style="4" bestFit="1" customWidth="1"/>
    <col min="14339" max="14339" width="10.140625" style="4" bestFit="1" customWidth="1"/>
    <col min="14340" max="14340" width="13" style="4" customWidth="1"/>
    <col min="14341" max="14341" width="19.140625" style="4" bestFit="1" customWidth="1"/>
    <col min="14342" max="14342" width="14.5703125" style="4" customWidth="1"/>
    <col min="14343" max="14343" width="20.85546875" style="4" customWidth="1"/>
    <col min="14344" max="14344" width="16.85546875" style="4" customWidth="1"/>
    <col min="14345" max="14345" width="17.42578125" style="4" bestFit="1" customWidth="1"/>
    <col min="14346" max="14346" width="1.85546875" style="4" customWidth="1"/>
    <col min="14347" max="14352" width="0" style="4" hidden="1" customWidth="1"/>
    <col min="14353" max="14592" width="11.42578125" style="4"/>
    <col min="14593" max="14593" width="6.42578125" style="4" customWidth="1"/>
    <col min="14594" max="14594" width="2" style="4" bestFit="1" customWidth="1"/>
    <col min="14595" max="14595" width="10.140625" style="4" bestFit="1" customWidth="1"/>
    <col min="14596" max="14596" width="13" style="4" customWidth="1"/>
    <col min="14597" max="14597" width="19.140625" style="4" bestFit="1" customWidth="1"/>
    <col min="14598" max="14598" width="14.5703125" style="4" customWidth="1"/>
    <col min="14599" max="14599" width="20.85546875" style="4" customWidth="1"/>
    <col min="14600" max="14600" width="16.85546875" style="4" customWidth="1"/>
    <col min="14601" max="14601" width="17.42578125" style="4" bestFit="1" customWidth="1"/>
    <col min="14602" max="14602" width="1.85546875" style="4" customWidth="1"/>
    <col min="14603" max="14608" width="0" style="4" hidden="1" customWidth="1"/>
    <col min="14609" max="14848" width="11.42578125" style="4"/>
    <col min="14849" max="14849" width="6.42578125" style="4" customWidth="1"/>
    <col min="14850" max="14850" width="2" style="4" bestFit="1" customWidth="1"/>
    <col min="14851" max="14851" width="10.140625" style="4" bestFit="1" customWidth="1"/>
    <col min="14852" max="14852" width="13" style="4" customWidth="1"/>
    <col min="14853" max="14853" width="19.140625" style="4" bestFit="1" customWidth="1"/>
    <col min="14854" max="14854" width="14.5703125" style="4" customWidth="1"/>
    <col min="14855" max="14855" width="20.85546875" style="4" customWidth="1"/>
    <col min="14856" max="14856" width="16.85546875" style="4" customWidth="1"/>
    <col min="14857" max="14857" width="17.42578125" style="4" bestFit="1" customWidth="1"/>
    <col min="14858" max="14858" width="1.85546875" style="4" customWidth="1"/>
    <col min="14859" max="14864" width="0" style="4" hidden="1" customWidth="1"/>
    <col min="14865" max="15104" width="11.42578125" style="4"/>
    <col min="15105" max="15105" width="6.42578125" style="4" customWidth="1"/>
    <col min="15106" max="15106" width="2" style="4" bestFit="1" customWidth="1"/>
    <col min="15107" max="15107" width="10.140625" style="4" bestFit="1" customWidth="1"/>
    <col min="15108" max="15108" width="13" style="4" customWidth="1"/>
    <col min="15109" max="15109" width="19.140625" style="4" bestFit="1" customWidth="1"/>
    <col min="15110" max="15110" width="14.5703125" style="4" customWidth="1"/>
    <col min="15111" max="15111" width="20.85546875" style="4" customWidth="1"/>
    <col min="15112" max="15112" width="16.85546875" style="4" customWidth="1"/>
    <col min="15113" max="15113" width="17.42578125" style="4" bestFit="1" customWidth="1"/>
    <col min="15114" max="15114" width="1.85546875" style="4" customWidth="1"/>
    <col min="15115" max="15120" width="0" style="4" hidden="1" customWidth="1"/>
    <col min="15121" max="15360" width="11.42578125" style="4"/>
    <col min="15361" max="15361" width="6.42578125" style="4" customWidth="1"/>
    <col min="15362" max="15362" width="2" style="4" bestFit="1" customWidth="1"/>
    <col min="15363" max="15363" width="10.140625" style="4" bestFit="1" customWidth="1"/>
    <col min="15364" max="15364" width="13" style="4" customWidth="1"/>
    <col min="15365" max="15365" width="19.140625" style="4" bestFit="1" customWidth="1"/>
    <col min="15366" max="15366" width="14.5703125" style="4" customWidth="1"/>
    <col min="15367" max="15367" width="20.85546875" style="4" customWidth="1"/>
    <col min="15368" max="15368" width="16.85546875" style="4" customWidth="1"/>
    <col min="15369" max="15369" width="17.42578125" style="4" bestFit="1" customWidth="1"/>
    <col min="15370" max="15370" width="1.85546875" style="4" customWidth="1"/>
    <col min="15371" max="15376" width="0" style="4" hidden="1" customWidth="1"/>
    <col min="15377" max="15616" width="11.42578125" style="4"/>
    <col min="15617" max="15617" width="6.42578125" style="4" customWidth="1"/>
    <col min="15618" max="15618" width="2" style="4" bestFit="1" customWidth="1"/>
    <col min="15619" max="15619" width="10.140625" style="4" bestFit="1" customWidth="1"/>
    <col min="15620" max="15620" width="13" style="4" customWidth="1"/>
    <col min="15621" max="15621" width="19.140625" style="4" bestFit="1" customWidth="1"/>
    <col min="15622" max="15622" width="14.5703125" style="4" customWidth="1"/>
    <col min="15623" max="15623" width="20.85546875" style="4" customWidth="1"/>
    <col min="15624" max="15624" width="16.85546875" style="4" customWidth="1"/>
    <col min="15625" max="15625" width="17.42578125" style="4" bestFit="1" customWidth="1"/>
    <col min="15626" max="15626" width="1.85546875" style="4" customWidth="1"/>
    <col min="15627" max="15632" width="0" style="4" hidden="1" customWidth="1"/>
    <col min="15633" max="15872" width="11.42578125" style="4"/>
    <col min="15873" max="15873" width="6.42578125" style="4" customWidth="1"/>
    <col min="15874" max="15874" width="2" style="4" bestFit="1" customWidth="1"/>
    <col min="15875" max="15875" width="10.140625" style="4" bestFit="1" customWidth="1"/>
    <col min="15876" max="15876" width="13" style="4" customWidth="1"/>
    <col min="15877" max="15877" width="19.140625" style="4" bestFit="1" customWidth="1"/>
    <col min="15878" max="15878" width="14.5703125" style="4" customWidth="1"/>
    <col min="15879" max="15879" width="20.85546875" style="4" customWidth="1"/>
    <col min="15880" max="15880" width="16.85546875" style="4" customWidth="1"/>
    <col min="15881" max="15881" width="17.42578125" style="4" bestFit="1" customWidth="1"/>
    <col min="15882" max="15882" width="1.85546875" style="4" customWidth="1"/>
    <col min="15883" max="15888" width="0" style="4" hidden="1" customWidth="1"/>
    <col min="15889" max="16128" width="11.42578125" style="4"/>
    <col min="16129" max="16129" width="6.42578125" style="4" customWidth="1"/>
    <col min="16130" max="16130" width="2" style="4" bestFit="1" customWidth="1"/>
    <col min="16131" max="16131" width="10.140625" style="4" bestFit="1" customWidth="1"/>
    <col min="16132" max="16132" width="13" style="4" customWidth="1"/>
    <col min="16133" max="16133" width="19.140625" style="4" bestFit="1" customWidth="1"/>
    <col min="16134" max="16134" width="14.5703125" style="4" customWidth="1"/>
    <col min="16135" max="16135" width="20.85546875" style="4" customWidth="1"/>
    <col min="16136" max="16136" width="16.85546875" style="4" customWidth="1"/>
    <col min="16137" max="16137" width="17.42578125" style="4" bestFit="1" customWidth="1"/>
    <col min="16138" max="16138" width="1.85546875" style="4" customWidth="1"/>
    <col min="16139" max="16144" width="0" style="4" hidden="1" customWidth="1"/>
    <col min="16145" max="16384" width="11.42578125" style="4"/>
  </cols>
  <sheetData>
    <row r="1" spans="1:18" x14ac:dyDescent="0.2">
      <c r="A1" s="3"/>
      <c r="C1" s="4"/>
      <c r="D1" s="4"/>
      <c r="E1" s="4"/>
    </row>
    <row r="2" spans="1:18" x14ac:dyDescent="0.2">
      <c r="A2" s="3"/>
      <c r="B2" s="5"/>
      <c r="C2" s="5"/>
      <c r="D2" s="5"/>
      <c r="E2" s="5"/>
      <c r="F2" s="5"/>
      <c r="G2" s="5"/>
      <c r="H2" s="5"/>
      <c r="I2" s="5"/>
      <c r="J2" s="5"/>
      <c r="K2" s="5"/>
    </row>
    <row r="3" spans="1:18" ht="18.75" x14ac:dyDescent="0.3">
      <c r="A3" s="3"/>
      <c r="B3" s="5"/>
      <c r="C3" s="6" t="s">
        <v>35</v>
      </c>
      <c r="D3" s="7"/>
      <c r="E3" s="8"/>
      <c r="F3" s="8"/>
      <c r="G3" s="8"/>
      <c r="H3" s="8"/>
      <c r="I3" s="8"/>
      <c r="J3" s="8"/>
      <c r="K3" s="8"/>
      <c r="M3" s="9"/>
      <c r="N3" s="9"/>
      <c r="O3" s="9"/>
      <c r="P3" s="9"/>
      <c r="Q3" s="9"/>
      <c r="R3" s="9"/>
    </row>
    <row r="4" spans="1:18" x14ac:dyDescent="0.2">
      <c r="A4" s="3"/>
      <c r="B4" s="5"/>
      <c r="C4" s="5"/>
      <c r="D4" s="5"/>
      <c r="E4" s="5"/>
      <c r="F4" s="5"/>
      <c r="G4" s="5"/>
      <c r="H4" s="5"/>
      <c r="I4" s="5"/>
      <c r="J4" s="5"/>
      <c r="K4" s="5"/>
      <c r="M4" s="9"/>
      <c r="N4" s="9"/>
      <c r="O4" s="9"/>
      <c r="P4" s="9"/>
      <c r="Q4" s="9"/>
      <c r="R4" s="9"/>
    </row>
    <row r="5" spans="1:18" x14ac:dyDescent="0.2">
      <c r="A5" s="3"/>
      <c r="B5" s="5"/>
      <c r="C5" s="5"/>
      <c r="D5" s="5"/>
      <c r="E5" s="5"/>
      <c r="F5" s="5"/>
      <c r="G5" s="5"/>
      <c r="H5" s="5"/>
      <c r="I5" s="5"/>
      <c r="J5" s="5"/>
      <c r="K5" s="5"/>
      <c r="M5" s="10"/>
      <c r="N5" s="10"/>
      <c r="O5" s="10"/>
      <c r="P5" s="10"/>
      <c r="Q5" s="10"/>
      <c r="R5" s="10"/>
    </row>
    <row r="6" spans="1:18" x14ac:dyDescent="0.2">
      <c r="A6" s="3"/>
      <c r="B6" s="5"/>
      <c r="C6" s="115"/>
      <c r="D6" s="115"/>
      <c r="E6" s="115"/>
      <c r="F6" s="115"/>
      <c r="G6" s="5"/>
      <c r="H6" s="11"/>
      <c r="I6" s="75">
        <v>30084162</v>
      </c>
      <c r="J6" s="12" t="s">
        <v>0</v>
      </c>
      <c r="K6" s="5"/>
    </row>
    <row r="7" spans="1:18" x14ac:dyDescent="0.2">
      <c r="A7" s="3"/>
      <c r="B7" s="5"/>
      <c r="C7" s="13" t="s">
        <v>18</v>
      </c>
      <c r="D7" s="14"/>
      <c r="E7" s="15"/>
      <c r="F7" s="16">
        <v>43920</v>
      </c>
      <c r="G7" s="5"/>
      <c r="H7" s="17" t="s">
        <v>13</v>
      </c>
      <c r="I7" s="2">
        <v>0.28999999999999998</v>
      </c>
      <c r="J7" s="12" t="s">
        <v>0</v>
      </c>
      <c r="K7" s="5"/>
    </row>
    <row r="8" spans="1:18" x14ac:dyDescent="0.2">
      <c r="A8" s="3"/>
      <c r="B8" s="5"/>
      <c r="C8" s="18" t="s">
        <v>12</v>
      </c>
      <c r="D8" s="13"/>
      <c r="E8" s="15"/>
      <c r="F8" s="16">
        <v>43920</v>
      </c>
      <c r="G8" s="5"/>
      <c r="H8" s="11"/>
      <c r="I8" s="1">
        <v>0.45400000000000001</v>
      </c>
      <c r="J8" s="12" t="s">
        <v>0</v>
      </c>
      <c r="K8" s="5"/>
      <c r="Q8" s="19" t="s">
        <v>26</v>
      </c>
    </row>
    <row r="9" spans="1:18" x14ac:dyDescent="0.2">
      <c r="A9" s="3"/>
      <c r="B9" s="5"/>
      <c r="C9" s="13" t="s">
        <v>28</v>
      </c>
      <c r="D9" s="14"/>
      <c r="E9" s="15"/>
      <c r="F9" s="20">
        <v>30084162</v>
      </c>
      <c r="G9" s="5"/>
      <c r="H9" s="17" t="s">
        <v>21</v>
      </c>
      <c r="I9" s="21">
        <f>+N32/I6</f>
        <v>0.9937226169147646</v>
      </c>
      <c r="J9" s="5"/>
      <c r="K9" s="5"/>
      <c r="Q9" s="22">
        <v>0.03</v>
      </c>
    </row>
    <row r="10" spans="1:18" x14ac:dyDescent="0.2">
      <c r="A10" s="3"/>
      <c r="B10" s="5"/>
      <c r="C10" s="13" t="s">
        <v>1</v>
      </c>
      <c r="D10" s="14"/>
      <c r="E10" s="15"/>
      <c r="F10" s="23" t="s">
        <v>2</v>
      </c>
      <c r="G10" s="5"/>
      <c r="H10" s="24" t="s">
        <v>20</v>
      </c>
      <c r="I10" s="25">
        <f>+XIRR(Q16:Q24,C16:C24)</f>
        <v>0.45400000214576719</v>
      </c>
      <c r="J10" s="5"/>
      <c r="K10" s="5"/>
      <c r="Q10" s="19" t="s">
        <v>24</v>
      </c>
    </row>
    <row r="11" spans="1:18" x14ac:dyDescent="0.2">
      <c r="A11" s="3"/>
      <c r="B11" s="5"/>
      <c r="C11" s="13" t="s">
        <v>19</v>
      </c>
      <c r="D11" s="14"/>
      <c r="E11" s="15"/>
      <c r="F11" s="23" t="s">
        <v>36</v>
      </c>
      <c r="G11" s="5"/>
      <c r="H11" s="24" t="s">
        <v>27</v>
      </c>
      <c r="I11" s="25">
        <f>((1+I10)^(1/12)-1)*12</f>
        <v>0.38021765362621629</v>
      </c>
      <c r="J11" s="26"/>
      <c r="K11" s="5"/>
      <c r="Q11" s="22">
        <v>0.35</v>
      </c>
    </row>
    <row r="12" spans="1:18" x14ac:dyDescent="0.2">
      <c r="A12" s="3"/>
      <c r="B12" s="5"/>
      <c r="C12" s="27" t="s">
        <v>16</v>
      </c>
      <c r="F12" s="29">
        <v>0.35</v>
      </c>
      <c r="G12" s="12"/>
      <c r="H12" s="5"/>
      <c r="I12" s="5"/>
      <c r="J12" s="5"/>
      <c r="K12" s="5"/>
      <c r="O12" s="46">
        <f>+I6*I9</f>
        <v>29895312.190327719</v>
      </c>
      <c r="Q12" s="19" t="s">
        <v>25</v>
      </c>
    </row>
    <row r="13" spans="1:18" x14ac:dyDescent="0.2">
      <c r="A13" s="3"/>
      <c r="B13" s="5"/>
      <c r="C13" s="30" t="s">
        <v>17</v>
      </c>
      <c r="D13" s="31"/>
      <c r="E13" s="32"/>
      <c r="F13" s="33" t="s">
        <v>15</v>
      </c>
      <c r="G13" s="5"/>
      <c r="H13" s="34" t="s">
        <v>22</v>
      </c>
      <c r="I13" s="35">
        <f>+O32/N32/30</f>
        <v>2.6751483035066759</v>
      </c>
      <c r="J13" s="5"/>
      <c r="K13" s="5"/>
      <c r="Q13" s="22">
        <v>0.43</v>
      </c>
    </row>
    <row r="14" spans="1:18" ht="34.5" customHeight="1" x14ac:dyDescent="0.2">
      <c r="A14" s="3"/>
      <c r="B14" s="5"/>
      <c r="C14" s="5"/>
      <c r="D14" s="5"/>
      <c r="E14" s="5"/>
      <c r="F14" s="5"/>
      <c r="G14" s="5"/>
      <c r="H14" s="5"/>
      <c r="I14" s="5"/>
      <c r="J14" s="5"/>
      <c r="K14" s="5"/>
    </row>
    <row r="15" spans="1:18" ht="15.75" x14ac:dyDescent="0.2">
      <c r="A15" s="3"/>
      <c r="B15" s="5"/>
      <c r="C15" s="36" t="s">
        <v>3</v>
      </c>
      <c r="D15" s="36" t="s">
        <v>9</v>
      </c>
      <c r="E15" s="36" t="s">
        <v>29</v>
      </c>
      <c r="F15" s="36" t="s">
        <v>4</v>
      </c>
      <c r="G15" s="36" t="s">
        <v>5</v>
      </c>
      <c r="H15" s="36" t="s">
        <v>6</v>
      </c>
      <c r="I15" s="36" t="s">
        <v>7</v>
      </c>
      <c r="J15" s="36" t="s">
        <v>8</v>
      </c>
      <c r="K15" s="37"/>
      <c r="L15" s="19"/>
      <c r="M15" s="38" t="s">
        <v>9</v>
      </c>
      <c r="N15" s="38" t="s">
        <v>10</v>
      </c>
      <c r="O15" s="38" t="s">
        <v>11</v>
      </c>
      <c r="Q15" s="38" t="s">
        <v>23</v>
      </c>
    </row>
    <row r="16" spans="1:18" x14ac:dyDescent="0.2">
      <c r="A16" s="3"/>
      <c r="B16" s="5"/>
      <c r="C16" s="39">
        <f>+F8</f>
        <v>43920</v>
      </c>
      <c r="D16" s="40"/>
      <c r="E16" s="41"/>
      <c r="F16" s="42"/>
      <c r="G16" s="42"/>
      <c r="H16" s="42"/>
      <c r="I16" s="43"/>
      <c r="J16" s="44">
        <f>+I6</f>
        <v>30084162</v>
      </c>
      <c r="K16" s="45"/>
      <c r="Q16" s="46">
        <f>+-(I6*I9)</f>
        <v>-29895312.190327719</v>
      </c>
    </row>
    <row r="17" spans="1:18" x14ac:dyDescent="0.2">
      <c r="A17" s="3"/>
      <c r="B17" s="5"/>
      <c r="C17" s="39">
        <v>43931</v>
      </c>
      <c r="D17" s="47">
        <f>+M17</f>
        <v>11</v>
      </c>
      <c r="E17" s="48">
        <f>+$F$12</f>
        <v>0.35</v>
      </c>
      <c r="F17" s="49">
        <v>0.16269215010875157</v>
      </c>
      <c r="G17" s="50">
        <f>+F17*$I$6</f>
        <v>4894457</v>
      </c>
      <c r="H17" s="50">
        <f>J16*E17/365*(C17-F7)</f>
        <v>317326.09232876712</v>
      </c>
      <c r="I17" s="50">
        <f>+G17+H17</f>
        <v>5211783.0923287673</v>
      </c>
      <c r="J17" s="51">
        <f>+J16-G17</f>
        <v>25189705</v>
      </c>
      <c r="K17" s="45"/>
      <c r="M17" s="52">
        <f t="shared" ref="M17:M19" si="0">+C17-$F$8</f>
        <v>11</v>
      </c>
      <c r="N17" s="46">
        <f t="shared" ref="N17:N19" si="1">I17/((1+$I$8)^(M17/365))</f>
        <v>5153320.2390766162</v>
      </c>
      <c r="O17" s="46">
        <f t="shared" ref="O17:O19" si="2">+M17*N17</f>
        <v>56686522.629842781</v>
      </c>
      <c r="Q17" s="46">
        <f>J16*MAX(MIN($I$7+$Q$9,$Q$13),$Q$11)*(C17-F7)/365+G17</f>
        <v>5211783.0923287673</v>
      </c>
      <c r="R17" s="53"/>
    </row>
    <row r="18" spans="1:18" x14ac:dyDescent="0.2">
      <c r="A18" s="3"/>
      <c r="B18" s="54"/>
      <c r="C18" s="55">
        <v>43941</v>
      </c>
      <c r="D18" s="47">
        <f>+M18</f>
        <v>21</v>
      </c>
      <c r="E18" s="48">
        <f>+$F$12</f>
        <v>0.35</v>
      </c>
      <c r="F18" s="49">
        <v>0.16212593855863427</v>
      </c>
      <c r="G18" s="50">
        <f t="shared" ref="G18:G24" si="3">+F18*$I$6</f>
        <v>4877423</v>
      </c>
      <c r="H18" s="50">
        <f>J17*E18/365*(C18-C17)</f>
        <v>241545.11643835617</v>
      </c>
      <c r="I18" s="50">
        <f>+G18+H18</f>
        <v>5118968.1164383562</v>
      </c>
      <c r="J18" s="51">
        <f>+J17-G18</f>
        <v>20312282</v>
      </c>
      <c r="K18" s="56"/>
      <c r="M18" s="52">
        <f t="shared" si="0"/>
        <v>21</v>
      </c>
      <c r="N18" s="46">
        <f t="shared" si="1"/>
        <v>5009903.9991152687</v>
      </c>
      <c r="O18" s="46">
        <f t="shared" si="2"/>
        <v>105207983.98142064</v>
      </c>
      <c r="Q18" s="46">
        <f t="shared" ref="Q18:Q19" si="4">J17*MAX(MIN($I$7+$Q$9,$Q$13),$Q$11)*(C18-C17)/365+G18</f>
        <v>5118968.1164383562</v>
      </c>
      <c r="R18" s="53"/>
    </row>
    <row r="19" spans="1:18" x14ac:dyDescent="0.2">
      <c r="A19" s="3"/>
      <c r="B19" s="5"/>
      <c r="C19" s="55">
        <v>43971</v>
      </c>
      <c r="D19" s="47">
        <f>+M19</f>
        <v>51</v>
      </c>
      <c r="E19" s="48">
        <f>+$F$12</f>
        <v>0.35</v>
      </c>
      <c r="F19" s="49">
        <v>0.13441205375772142</v>
      </c>
      <c r="G19" s="50">
        <f t="shared" si="3"/>
        <v>4043674</v>
      </c>
      <c r="H19" s="50">
        <f>J18*E19/365*(C19-C18)</f>
        <v>584325.92054794519</v>
      </c>
      <c r="I19" s="50">
        <f>+G19+H19</f>
        <v>4627999.9205479454</v>
      </c>
      <c r="J19" s="51">
        <f>+J18-G19</f>
        <v>16268608</v>
      </c>
      <c r="K19" s="5"/>
      <c r="M19" s="52">
        <f t="shared" si="0"/>
        <v>51</v>
      </c>
      <c r="N19" s="46">
        <f t="shared" si="1"/>
        <v>4392167.197230136</v>
      </c>
      <c r="O19" s="46">
        <f t="shared" si="2"/>
        <v>224000527.05873695</v>
      </c>
      <c r="Q19" s="46">
        <f t="shared" si="4"/>
        <v>4627999.9205479454</v>
      </c>
      <c r="R19" s="53"/>
    </row>
    <row r="20" spans="1:18" x14ac:dyDescent="0.2">
      <c r="A20" s="3"/>
      <c r="B20" s="5"/>
      <c r="C20" s="55">
        <v>44004</v>
      </c>
      <c r="D20" s="47">
        <f t="shared" ref="D20:D24" si="5">+M20</f>
        <v>84</v>
      </c>
      <c r="E20" s="48">
        <f t="shared" ref="E20:E24" si="6">+$F$12</f>
        <v>0.35</v>
      </c>
      <c r="F20" s="49">
        <v>0.1234558901790251</v>
      </c>
      <c r="G20" s="50">
        <f t="shared" si="3"/>
        <v>3714067</v>
      </c>
      <c r="H20" s="50">
        <f t="shared" ref="H20:H24" si="7">J19*E20/365*(C20-C19)</f>
        <v>514801.15726027399</v>
      </c>
      <c r="I20" s="50">
        <f t="shared" ref="I20:I24" si="8">+G20+H20</f>
        <v>4228868.1572602736</v>
      </c>
      <c r="J20" s="51">
        <f t="shared" ref="J20:J24" si="9">+J19-G20</f>
        <v>12554541</v>
      </c>
      <c r="K20" s="5"/>
      <c r="M20" s="52">
        <f t="shared" ref="M20:M24" si="10">+C20-$F$8</f>
        <v>84</v>
      </c>
      <c r="N20" s="46">
        <f t="shared" ref="N20:N24" si="11">I20/((1+$I$8)^(M20/365))</f>
        <v>3879824.3362655346</v>
      </c>
      <c r="O20" s="46">
        <f t="shared" ref="O20:O24" si="12">+M20*N20</f>
        <v>325905244.24630493</v>
      </c>
      <c r="Q20" s="46">
        <f t="shared" ref="Q20:Q24" si="13">J19*MAX(MIN($I$7+$Q$9,$Q$13),$Q$11)*(C20-C19)/365+G20</f>
        <v>4228868.1572602736</v>
      </c>
      <c r="R20" s="53"/>
    </row>
    <row r="21" spans="1:18" ht="13.5" customHeight="1" x14ac:dyDescent="0.2">
      <c r="A21" s="3"/>
      <c r="B21" s="5"/>
      <c r="C21" s="55">
        <v>44032</v>
      </c>
      <c r="D21" s="47">
        <f t="shared" si="5"/>
        <v>112</v>
      </c>
      <c r="E21" s="48">
        <f t="shared" si="6"/>
        <v>0.35</v>
      </c>
      <c r="F21" s="49">
        <v>0.12664687153326723</v>
      </c>
      <c r="G21" s="50">
        <f t="shared" si="3"/>
        <v>3810064.9999999995</v>
      </c>
      <c r="H21" s="50">
        <f t="shared" si="7"/>
        <v>337080.82684931502</v>
      </c>
      <c r="I21" s="50">
        <f t="shared" si="8"/>
        <v>4147145.8268493144</v>
      </c>
      <c r="J21" s="51">
        <f t="shared" si="9"/>
        <v>8744476</v>
      </c>
      <c r="K21" s="5"/>
      <c r="M21" s="52">
        <f t="shared" si="10"/>
        <v>112</v>
      </c>
      <c r="N21" s="46">
        <f t="shared" si="11"/>
        <v>3697145.3942734157</v>
      </c>
      <c r="O21" s="57">
        <f t="shared" si="12"/>
        <v>414080284.15862256</v>
      </c>
      <c r="Q21" s="46">
        <f t="shared" si="13"/>
        <v>4147145.8268493144</v>
      </c>
    </row>
    <row r="22" spans="1:18" ht="13.5" customHeight="1" x14ac:dyDescent="0.2">
      <c r="A22" s="3"/>
      <c r="B22" s="77"/>
      <c r="C22" s="55">
        <v>44063</v>
      </c>
      <c r="D22" s="47">
        <f t="shared" si="5"/>
        <v>143</v>
      </c>
      <c r="E22" s="48">
        <f t="shared" si="6"/>
        <v>0.35</v>
      </c>
      <c r="F22" s="49">
        <v>0.12180904357581906</v>
      </c>
      <c r="G22" s="50">
        <f t="shared" si="3"/>
        <v>3664523</v>
      </c>
      <c r="H22" s="50">
        <f t="shared" si="7"/>
        <v>259938.53315068493</v>
      </c>
      <c r="I22" s="50">
        <f t="shared" si="8"/>
        <v>3924461.533150685</v>
      </c>
      <c r="J22" s="51">
        <f t="shared" si="9"/>
        <v>5079953</v>
      </c>
      <c r="K22" s="5"/>
      <c r="M22" s="52">
        <f t="shared" si="10"/>
        <v>143</v>
      </c>
      <c r="N22" s="46">
        <f t="shared" si="11"/>
        <v>3389147.4178089132</v>
      </c>
      <c r="O22" s="57">
        <f t="shared" si="12"/>
        <v>484648080.7466746</v>
      </c>
      <c r="Q22" s="46">
        <f t="shared" si="13"/>
        <v>3924461.533150685</v>
      </c>
    </row>
    <row r="23" spans="1:18" ht="13.5" customHeight="1" x14ac:dyDescent="0.2">
      <c r="A23" s="3"/>
      <c r="B23" s="5"/>
      <c r="C23" s="55">
        <v>44095</v>
      </c>
      <c r="D23" s="47">
        <f t="shared" si="5"/>
        <v>175</v>
      </c>
      <c r="E23" s="48">
        <f t="shared" si="6"/>
        <v>0.35</v>
      </c>
      <c r="F23" s="49">
        <v>0.13684452968974173</v>
      </c>
      <c r="G23" s="50">
        <f t="shared" si="3"/>
        <v>4116853</v>
      </c>
      <c r="H23" s="50">
        <f t="shared" si="7"/>
        <v>155878.00986301369</v>
      </c>
      <c r="I23" s="50">
        <f t="shared" si="8"/>
        <v>4272731.0098630134</v>
      </c>
      <c r="J23" s="51">
        <f t="shared" si="9"/>
        <v>963100</v>
      </c>
      <c r="K23" s="5"/>
      <c r="M23" s="52">
        <f t="shared" si="10"/>
        <v>175</v>
      </c>
      <c r="N23" s="46">
        <f t="shared" si="11"/>
        <v>3570785.099885209</v>
      </c>
      <c r="O23" s="57">
        <f t="shared" si="12"/>
        <v>624887392.47991157</v>
      </c>
      <c r="Q23" s="46">
        <f t="shared" si="13"/>
        <v>4272731.0098630134</v>
      </c>
    </row>
    <row r="24" spans="1:18" ht="13.5" customHeight="1" x14ac:dyDescent="0.2">
      <c r="A24" s="3"/>
      <c r="B24" s="5"/>
      <c r="C24" s="55">
        <v>44124</v>
      </c>
      <c r="D24" s="47">
        <f t="shared" si="5"/>
        <v>204</v>
      </c>
      <c r="E24" s="48">
        <f t="shared" si="6"/>
        <v>0.35</v>
      </c>
      <c r="F24" s="58">
        <v>3.2013522597039601E-2</v>
      </c>
      <c r="G24" s="59">
        <f t="shared" si="3"/>
        <v>963100.00000000012</v>
      </c>
      <c r="H24" s="59">
        <f t="shared" si="7"/>
        <v>26782.095890410961</v>
      </c>
      <c r="I24" s="59">
        <f t="shared" si="8"/>
        <v>989882.09589041106</v>
      </c>
      <c r="J24" s="110">
        <f t="shared" si="9"/>
        <v>0</v>
      </c>
      <c r="K24" s="5"/>
      <c r="M24" s="52">
        <f t="shared" si="10"/>
        <v>204</v>
      </c>
      <c r="N24" s="46">
        <f t="shared" si="11"/>
        <v>803018.50667262427</v>
      </c>
      <c r="O24" s="57">
        <f t="shared" si="12"/>
        <v>163815775.36121535</v>
      </c>
      <c r="Q24" s="46">
        <f t="shared" si="13"/>
        <v>989882.09589041106</v>
      </c>
    </row>
    <row r="25" spans="1:18" ht="13.5" customHeight="1" x14ac:dyDescent="0.2">
      <c r="A25" s="3"/>
      <c r="B25" s="5"/>
      <c r="C25" s="61"/>
      <c r="D25" s="62"/>
      <c r="E25" s="63"/>
      <c r="F25" s="80">
        <f>SUM(F17:F24)</f>
        <v>1</v>
      </c>
      <c r="G25" s="81">
        <f t="shared" ref="G25:I25" si="14">SUM(G17:G24)</f>
        <v>30084162</v>
      </c>
      <c r="H25" s="64">
        <f t="shared" si="14"/>
        <v>2437677.7523287674</v>
      </c>
      <c r="I25" s="64">
        <f t="shared" si="14"/>
        <v>32521839.752328768</v>
      </c>
      <c r="J25" s="84"/>
      <c r="K25" s="5"/>
      <c r="M25" s="52"/>
      <c r="N25" s="66"/>
      <c r="O25" s="66"/>
      <c r="Q25" s="66"/>
    </row>
    <row r="26" spans="1:18" ht="13.5" customHeight="1" x14ac:dyDescent="0.2">
      <c r="A26" s="3"/>
      <c r="B26" s="5"/>
      <c r="C26" s="52"/>
      <c r="D26" s="52"/>
      <c r="E26" s="52"/>
      <c r="F26" s="52"/>
      <c r="G26" s="52"/>
      <c r="H26" s="52"/>
      <c r="I26" s="52"/>
      <c r="J26" s="52"/>
      <c r="K26" s="5"/>
      <c r="M26" s="52"/>
      <c r="N26" s="66"/>
      <c r="O26" s="66"/>
      <c r="Q26" s="66"/>
    </row>
    <row r="27" spans="1:18" ht="13.5" customHeight="1" x14ac:dyDescent="0.2">
      <c r="A27" s="3"/>
      <c r="B27" s="5"/>
      <c r="C27" s="116" t="s">
        <v>14</v>
      </c>
      <c r="D27" s="117"/>
      <c r="E27" s="117"/>
      <c r="F27" s="117"/>
      <c r="G27" s="117"/>
      <c r="H27" s="117"/>
      <c r="I27" s="117"/>
      <c r="J27" s="118"/>
      <c r="K27" s="5"/>
      <c r="M27" s="52"/>
      <c r="N27" s="66"/>
      <c r="O27" s="66"/>
      <c r="Q27" s="66"/>
    </row>
    <row r="28" spans="1:18" ht="13.5" customHeight="1" x14ac:dyDescent="0.2">
      <c r="A28" s="3"/>
      <c r="B28" s="5"/>
      <c r="C28" s="119"/>
      <c r="D28" s="120"/>
      <c r="E28" s="120"/>
      <c r="F28" s="120"/>
      <c r="G28" s="120"/>
      <c r="H28" s="120"/>
      <c r="I28" s="120"/>
      <c r="J28" s="121"/>
      <c r="K28" s="5"/>
      <c r="M28" s="52"/>
      <c r="N28" s="66"/>
      <c r="O28" s="66"/>
      <c r="Q28" s="66"/>
    </row>
    <row r="29" spans="1:18" x14ac:dyDescent="0.2">
      <c r="A29" s="3"/>
      <c r="B29" s="5"/>
      <c r="C29" s="119"/>
      <c r="D29" s="120"/>
      <c r="E29" s="120"/>
      <c r="F29" s="120"/>
      <c r="G29" s="120"/>
      <c r="H29" s="120"/>
      <c r="I29" s="120"/>
      <c r="J29" s="121"/>
      <c r="K29" s="5"/>
      <c r="M29" s="52"/>
      <c r="N29" s="67"/>
      <c r="O29" s="68"/>
      <c r="Q29" s="68"/>
    </row>
    <row r="30" spans="1:18" x14ac:dyDescent="0.2">
      <c r="A30" s="3"/>
      <c r="B30" s="5"/>
      <c r="C30" s="119"/>
      <c r="D30" s="120"/>
      <c r="E30" s="120"/>
      <c r="F30" s="120"/>
      <c r="G30" s="120"/>
      <c r="H30" s="120"/>
      <c r="I30" s="120"/>
      <c r="J30" s="121"/>
      <c r="K30" s="5"/>
      <c r="M30" s="52"/>
      <c r="N30" s="67"/>
      <c r="O30" s="68"/>
      <c r="Q30" s="68"/>
    </row>
    <row r="31" spans="1:18" x14ac:dyDescent="0.2">
      <c r="A31" s="3"/>
      <c r="B31" s="5"/>
      <c r="C31" s="119"/>
      <c r="D31" s="120"/>
      <c r="E31" s="120"/>
      <c r="F31" s="120"/>
      <c r="G31" s="120"/>
      <c r="H31" s="120"/>
      <c r="I31" s="120"/>
      <c r="J31" s="121"/>
      <c r="K31" s="5"/>
      <c r="M31" s="52"/>
      <c r="N31" s="67"/>
      <c r="O31" s="68"/>
      <c r="Q31" s="68"/>
    </row>
    <row r="32" spans="1:18" x14ac:dyDescent="0.2">
      <c r="A32" s="3"/>
      <c r="B32" s="5"/>
      <c r="C32" s="119"/>
      <c r="D32" s="120"/>
      <c r="E32" s="120"/>
      <c r="F32" s="120"/>
      <c r="G32" s="120"/>
      <c r="H32" s="120"/>
      <c r="I32" s="120"/>
      <c r="J32" s="121"/>
      <c r="K32" s="5"/>
      <c r="N32" s="69">
        <f>SUM(N17:N24)</f>
        <v>29895312.190327719</v>
      </c>
      <c r="O32" s="69">
        <f>SUM(O17:O24)</f>
        <v>2399231810.6627293</v>
      </c>
      <c r="Q32" s="69">
        <f>SUM(Q17:Q24)</f>
        <v>32521839.752328768</v>
      </c>
    </row>
    <row r="33" spans="1:11" ht="18" customHeight="1" x14ac:dyDescent="0.2">
      <c r="A33" s="3"/>
      <c r="B33" s="5"/>
      <c r="C33" s="122"/>
      <c r="D33" s="123"/>
      <c r="E33" s="123"/>
      <c r="F33" s="123"/>
      <c r="G33" s="123"/>
      <c r="H33" s="123"/>
      <c r="I33" s="123"/>
      <c r="J33" s="124"/>
      <c r="K33" s="5"/>
    </row>
    <row r="34" spans="1:11" ht="12.75" customHeight="1" x14ac:dyDescent="0.2">
      <c r="C34" s="4"/>
      <c r="D34" s="4"/>
      <c r="E34" s="4"/>
      <c r="G34" s="70"/>
      <c r="I34" s="53"/>
    </row>
    <row r="35" spans="1:11" ht="12.75" customHeight="1" x14ac:dyDescent="0.2">
      <c r="G35" s="71"/>
      <c r="I35" s="72"/>
    </row>
    <row r="36" spans="1:11" ht="12.75" customHeight="1" x14ac:dyDescent="0.2">
      <c r="C36" s="73"/>
      <c r="D36" s="73"/>
      <c r="E36" s="79"/>
      <c r="F36" s="82"/>
      <c r="G36" s="73"/>
      <c r="H36" s="73"/>
      <c r="I36" s="73"/>
      <c r="J36" s="73"/>
    </row>
    <row r="37" spans="1:11" ht="12.75" customHeight="1" x14ac:dyDescent="0.2">
      <c r="C37" s="73"/>
      <c r="D37" s="73"/>
      <c r="E37" s="79"/>
      <c r="F37" s="82"/>
      <c r="G37" s="73"/>
      <c r="H37" s="73"/>
      <c r="I37" s="73"/>
      <c r="J37" s="73"/>
    </row>
    <row r="38" spans="1:11" x14ac:dyDescent="0.2">
      <c r="C38" s="73"/>
      <c r="D38" s="73"/>
      <c r="E38" s="79"/>
      <c r="F38" s="82"/>
      <c r="G38" s="85"/>
      <c r="H38" s="73"/>
      <c r="I38" s="73"/>
      <c r="J38" s="73"/>
    </row>
    <row r="39" spans="1:11" x14ac:dyDescent="0.2">
      <c r="C39" s="73"/>
      <c r="D39" s="73"/>
      <c r="E39" s="79"/>
      <c r="F39" s="82"/>
      <c r="G39" s="86"/>
      <c r="H39" s="87"/>
      <c r="I39" s="73"/>
      <c r="J39" s="73"/>
    </row>
    <row r="40" spans="1:11" x14ac:dyDescent="0.2">
      <c r="C40" s="73"/>
      <c r="D40" s="73"/>
      <c r="E40" s="79"/>
      <c r="F40" s="82"/>
      <c r="G40" s="86"/>
      <c r="H40" s="87"/>
      <c r="I40" s="73"/>
      <c r="J40" s="73"/>
    </row>
    <row r="41" spans="1:11" x14ac:dyDescent="0.2">
      <c r="C41" s="73"/>
      <c r="D41" s="73"/>
      <c r="E41" s="79"/>
      <c r="F41" s="82"/>
      <c r="G41" s="86"/>
      <c r="H41" s="87"/>
      <c r="I41" s="73"/>
      <c r="J41" s="73"/>
    </row>
    <row r="42" spans="1:11" x14ac:dyDescent="0.2">
      <c r="C42" s="73"/>
      <c r="D42" s="73"/>
      <c r="E42" s="79"/>
      <c r="F42" s="82"/>
      <c r="G42" s="86"/>
      <c r="H42" s="87"/>
      <c r="I42" s="73"/>
      <c r="J42" s="73"/>
    </row>
    <row r="43" spans="1:11" x14ac:dyDescent="0.2">
      <c r="C43" s="73"/>
      <c r="D43" s="73"/>
      <c r="E43" s="79"/>
      <c r="F43" s="82"/>
      <c r="G43" s="86"/>
      <c r="H43" s="87"/>
      <c r="I43" s="73"/>
      <c r="J43" s="73"/>
    </row>
    <row r="44" spans="1:11" x14ac:dyDescent="0.2">
      <c r="C44" s="74"/>
      <c r="D44" s="74"/>
      <c r="E44" s="74"/>
      <c r="F44" s="74"/>
      <c r="G44" s="74"/>
      <c r="H44" s="74"/>
      <c r="I44" s="74"/>
      <c r="J44" s="74"/>
    </row>
    <row r="45" spans="1:11" x14ac:dyDescent="0.2">
      <c r="C45" s="74"/>
      <c r="D45" s="74"/>
      <c r="E45" s="74"/>
      <c r="F45" s="74"/>
      <c r="G45" s="74"/>
      <c r="H45" s="74"/>
      <c r="I45" s="74"/>
      <c r="J45" s="74"/>
    </row>
    <row r="46" spans="1:11" x14ac:dyDescent="0.2">
      <c r="C46" s="74"/>
      <c r="D46" s="74"/>
      <c r="E46" s="74"/>
      <c r="F46" s="74"/>
      <c r="G46" s="74"/>
      <c r="H46" s="74"/>
      <c r="I46" s="74"/>
      <c r="J46" s="74"/>
    </row>
  </sheetData>
  <protectedRanges>
    <protectedRange sqref="I6:I8 F12" name="Rango1"/>
  </protectedRanges>
  <mergeCells count="2">
    <mergeCell ref="C6:F6"/>
    <mergeCell ref="C27:J33"/>
  </mergeCells>
  <conditionalFormatting sqref="G17:G21">
    <cfRule type="cellIs" dxfId="7" priority="5" stopIfTrue="1" operator="equal">
      <formula>0</formula>
    </cfRule>
  </conditionalFormatting>
  <conditionalFormatting sqref="F36:F43">
    <cfRule type="notContainsBlanks" dxfId="6" priority="2">
      <formula>LEN(TRIM(F36))&gt;0</formula>
    </cfRule>
    <cfRule type="notContainsBlanks" dxfId="5" priority="3">
      <formula>LEN(TRIM(F36))&gt;0</formula>
    </cfRule>
  </conditionalFormatting>
  <conditionalFormatting sqref="G22:G24">
    <cfRule type="cellIs" dxfId="4" priority="1" stopIfTrue="1" operator="equal">
      <formula>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zoomScale="90" zoomScaleNormal="90" zoomScalePageLayoutView="50" workbookViewId="0"/>
  </sheetViews>
  <sheetFormatPr baseColWidth="10" defaultRowHeight="12.75" outlineLevelCol="1" x14ac:dyDescent="0.2"/>
  <cols>
    <col min="1" max="1" width="37.85546875" style="4" customWidth="1"/>
    <col min="2" max="2" width="7" style="4" customWidth="1"/>
    <col min="3" max="3" width="12.5703125" style="28" bestFit="1" customWidth="1"/>
    <col min="4" max="4" width="6.28515625" style="28" customWidth="1"/>
    <col min="5" max="5" width="11.7109375" style="28" customWidth="1"/>
    <col min="6" max="6" width="18.140625" style="4" bestFit="1" customWidth="1"/>
    <col min="7" max="8" width="16.7109375" style="4" customWidth="1"/>
    <col min="9" max="9" width="17.85546875" style="4" bestFit="1" customWidth="1"/>
    <col min="10" max="10" width="16.7109375" style="4" customWidth="1"/>
    <col min="11" max="11" width="1.85546875" style="4" customWidth="1"/>
    <col min="12" max="12" width="5.5703125" style="4" customWidth="1"/>
    <col min="13" max="13" width="10.28515625" style="4" customWidth="1" outlineLevel="1"/>
    <col min="14" max="14" width="14.85546875" style="4" customWidth="1" outlineLevel="1"/>
    <col min="15" max="15" width="17.42578125" style="4" customWidth="1" outlineLevel="1"/>
    <col min="16" max="16" width="11.42578125" style="4" customWidth="1" outlineLevel="1"/>
    <col min="17" max="17" width="17.42578125" style="4" customWidth="1" outlineLevel="1"/>
    <col min="18" max="256" width="11.5703125" style="4"/>
    <col min="257" max="257" width="6.42578125" style="4" customWidth="1"/>
    <col min="258" max="258" width="2" style="4" bestFit="1" customWidth="1"/>
    <col min="259" max="259" width="10.140625" style="4" bestFit="1" customWidth="1"/>
    <col min="260" max="260" width="13" style="4" customWidth="1"/>
    <col min="261" max="261" width="19.140625" style="4" bestFit="1" customWidth="1"/>
    <col min="262" max="262" width="14.5703125" style="4" customWidth="1"/>
    <col min="263" max="263" width="20.85546875" style="4" customWidth="1"/>
    <col min="264" max="264" width="16.85546875" style="4" customWidth="1"/>
    <col min="265" max="265" width="17.42578125" style="4" bestFit="1" customWidth="1"/>
    <col min="266" max="266" width="1.85546875" style="4" customWidth="1"/>
    <col min="267" max="272" width="0" style="4" hidden="1" customWidth="1"/>
    <col min="273" max="512" width="11.5703125" style="4"/>
    <col min="513" max="513" width="6.42578125" style="4" customWidth="1"/>
    <col min="514" max="514" width="2" style="4" bestFit="1" customWidth="1"/>
    <col min="515" max="515" width="10.140625" style="4" bestFit="1" customWidth="1"/>
    <col min="516" max="516" width="13" style="4" customWidth="1"/>
    <col min="517" max="517" width="19.140625" style="4" bestFit="1" customWidth="1"/>
    <col min="518" max="518" width="14.5703125" style="4" customWidth="1"/>
    <col min="519" max="519" width="20.85546875" style="4" customWidth="1"/>
    <col min="520" max="520" width="16.85546875" style="4" customWidth="1"/>
    <col min="521" max="521" width="17.42578125" style="4" bestFit="1" customWidth="1"/>
    <col min="522" max="522" width="1.85546875" style="4" customWidth="1"/>
    <col min="523" max="528" width="0" style="4" hidden="1" customWidth="1"/>
    <col min="529" max="768" width="11.5703125" style="4"/>
    <col min="769" max="769" width="6.42578125" style="4" customWidth="1"/>
    <col min="770" max="770" width="2" style="4" bestFit="1" customWidth="1"/>
    <col min="771" max="771" width="10.140625" style="4" bestFit="1" customWidth="1"/>
    <col min="772" max="772" width="13" style="4" customWidth="1"/>
    <col min="773" max="773" width="19.140625" style="4" bestFit="1" customWidth="1"/>
    <col min="774" max="774" width="14.5703125" style="4" customWidth="1"/>
    <col min="775" max="775" width="20.85546875" style="4" customWidth="1"/>
    <col min="776" max="776" width="16.85546875" style="4" customWidth="1"/>
    <col min="777" max="777" width="17.42578125" style="4" bestFit="1" customWidth="1"/>
    <col min="778" max="778" width="1.85546875" style="4" customWidth="1"/>
    <col min="779" max="784" width="0" style="4" hidden="1" customWidth="1"/>
    <col min="785" max="1024" width="11.5703125" style="4"/>
    <col min="1025" max="1025" width="6.42578125" style="4" customWidth="1"/>
    <col min="1026" max="1026" width="2" style="4" bestFit="1" customWidth="1"/>
    <col min="1027" max="1027" width="10.140625" style="4" bestFit="1" customWidth="1"/>
    <col min="1028" max="1028" width="13" style="4" customWidth="1"/>
    <col min="1029" max="1029" width="19.140625" style="4" bestFit="1" customWidth="1"/>
    <col min="1030" max="1030" width="14.5703125" style="4" customWidth="1"/>
    <col min="1031" max="1031" width="20.85546875" style="4" customWidth="1"/>
    <col min="1032" max="1032" width="16.85546875" style="4" customWidth="1"/>
    <col min="1033" max="1033" width="17.42578125" style="4" bestFit="1" customWidth="1"/>
    <col min="1034" max="1034" width="1.85546875" style="4" customWidth="1"/>
    <col min="1035" max="1040" width="0" style="4" hidden="1" customWidth="1"/>
    <col min="1041" max="1280" width="11.5703125" style="4"/>
    <col min="1281" max="1281" width="6.42578125" style="4" customWidth="1"/>
    <col min="1282" max="1282" width="2" style="4" bestFit="1" customWidth="1"/>
    <col min="1283" max="1283" width="10.140625" style="4" bestFit="1" customWidth="1"/>
    <col min="1284" max="1284" width="13" style="4" customWidth="1"/>
    <col min="1285" max="1285" width="19.140625" style="4" bestFit="1" customWidth="1"/>
    <col min="1286" max="1286" width="14.5703125" style="4" customWidth="1"/>
    <col min="1287" max="1287" width="20.85546875" style="4" customWidth="1"/>
    <col min="1288" max="1288" width="16.85546875" style="4" customWidth="1"/>
    <col min="1289" max="1289" width="17.42578125" style="4" bestFit="1" customWidth="1"/>
    <col min="1290" max="1290" width="1.85546875" style="4" customWidth="1"/>
    <col min="1291" max="1296" width="0" style="4" hidden="1" customWidth="1"/>
    <col min="1297" max="1536" width="11.5703125" style="4"/>
    <col min="1537" max="1537" width="6.42578125" style="4" customWidth="1"/>
    <col min="1538" max="1538" width="2" style="4" bestFit="1" customWidth="1"/>
    <col min="1539" max="1539" width="10.140625" style="4" bestFit="1" customWidth="1"/>
    <col min="1540" max="1540" width="13" style="4" customWidth="1"/>
    <col min="1541" max="1541" width="19.140625" style="4" bestFit="1" customWidth="1"/>
    <col min="1542" max="1542" width="14.5703125" style="4" customWidth="1"/>
    <col min="1543" max="1543" width="20.85546875" style="4" customWidth="1"/>
    <col min="1544" max="1544" width="16.85546875" style="4" customWidth="1"/>
    <col min="1545" max="1545" width="17.42578125" style="4" bestFit="1" customWidth="1"/>
    <col min="1546" max="1546" width="1.85546875" style="4" customWidth="1"/>
    <col min="1547" max="1552" width="0" style="4" hidden="1" customWidth="1"/>
    <col min="1553" max="1792" width="11.5703125" style="4"/>
    <col min="1793" max="1793" width="6.42578125" style="4" customWidth="1"/>
    <col min="1794" max="1794" width="2" style="4" bestFit="1" customWidth="1"/>
    <col min="1795" max="1795" width="10.140625" style="4" bestFit="1" customWidth="1"/>
    <col min="1796" max="1796" width="13" style="4" customWidth="1"/>
    <col min="1797" max="1797" width="19.140625" style="4" bestFit="1" customWidth="1"/>
    <col min="1798" max="1798" width="14.5703125" style="4" customWidth="1"/>
    <col min="1799" max="1799" width="20.85546875" style="4" customWidth="1"/>
    <col min="1800" max="1800" width="16.85546875" style="4" customWidth="1"/>
    <col min="1801" max="1801" width="17.42578125" style="4" bestFit="1" customWidth="1"/>
    <col min="1802" max="1802" width="1.85546875" style="4" customWidth="1"/>
    <col min="1803" max="1808" width="0" style="4" hidden="1" customWidth="1"/>
    <col min="1809" max="2048" width="11.5703125" style="4"/>
    <col min="2049" max="2049" width="6.42578125" style="4" customWidth="1"/>
    <col min="2050" max="2050" width="2" style="4" bestFit="1" customWidth="1"/>
    <col min="2051" max="2051" width="10.140625" style="4" bestFit="1" customWidth="1"/>
    <col min="2052" max="2052" width="13" style="4" customWidth="1"/>
    <col min="2053" max="2053" width="19.140625" style="4" bestFit="1" customWidth="1"/>
    <col min="2054" max="2054" width="14.5703125" style="4" customWidth="1"/>
    <col min="2055" max="2055" width="20.85546875" style="4" customWidth="1"/>
    <col min="2056" max="2056" width="16.85546875" style="4" customWidth="1"/>
    <col min="2057" max="2057" width="17.42578125" style="4" bestFit="1" customWidth="1"/>
    <col min="2058" max="2058" width="1.85546875" style="4" customWidth="1"/>
    <col min="2059" max="2064" width="0" style="4" hidden="1" customWidth="1"/>
    <col min="2065" max="2304" width="11.5703125" style="4"/>
    <col min="2305" max="2305" width="6.42578125" style="4" customWidth="1"/>
    <col min="2306" max="2306" width="2" style="4" bestFit="1" customWidth="1"/>
    <col min="2307" max="2307" width="10.140625" style="4" bestFit="1" customWidth="1"/>
    <col min="2308" max="2308" width="13" style="4" customWidth="1"/>
    <col min="2309" max="2309" width="19.140625" style="4" bestFit="1" customWidth="1"/>
    <col min="2310" max="2310" width="14.5703125" style="4" customWidth="1"/>
    <col min="2311" max="2311" width="20.85546875" style="4" customWidth="1"/>
    <col min="2312" max="2312" width="16.85546875" style="4" customWidth="1"/>
    <col min="2313" max="2313" width="17.42578125" style="4" bestFit="1" customWidth="1"/>
    <col min="2314" max="2314" width="1.85546875" style="4" customWidth="1"/>
    <col min="2315" max="2320" width="0" style="4" hidden="1" customWidth="1"/>
    <col min="2321" max="2560" width="11.5703125" style="4"/>
    <col min="2561" max="2561" width="6.42578125" style="4" customWidth="1"/>
    <col min="2562" max="2562" width="2" style="4" bestFit="1" customWidth="1"/>
    <col min="2563" max="2563" width="10.140625" style="4" bestFit="1" customWidth="1"/>
    <col min="2564" max="2564" width="13" style="4" customWidth="1"/>
    <col min="2565" max="2565" width="19.140625" style="4" bestFit="1" customWidth="1"/>
    <col min="2566" max="2566" width="14.5703125" style="4" customWidth="1"/>
    <col min="2567" max="2567" width="20.85546875" style="4" customWidth="1"/>
    <col min="2568" max="2568" width="16.85546875" style="4" customWidth="1"/>
    <col min="2569" max="2569" width="17.42578125" style="4" bestFit="1" customWidth="1"/>
    <col min="2570" max="2570" width="1.85546875" style="4" customWidth="1"/>
    <col min="2571" max="2576" width="0" style="4" hidden="1" customWidth="1"/>
    <col min="2577" max="2816" width="11.5703125" style="4"/>
    <col min="2817" max="2817" width="6.42578125" style="4" customWidth="1"/>
    <col min="2818" max="2818" width="2" style="4" bestFit="1" customWidth="1"/>
    <col min="2819" max="2819" width="10.140625" style="4" bestFit="1" customWidth="1"/>
    <col min="2820" max="2820" width="13" style="4" customWidth="1"/>
    <col min="2821" max="2821" width="19.140625" style="4" bestFit="1" customWidth="1"/>
    <col min="2822" max="2822" width="14.5703125" style="4" customWidth="1"/>
    <col min="2823" max="2823" width="20.85546875" style="4" customWidth="1"/>
    <col min="2824" max="2824" width="16.85546875" style="4" customWidth="1"/>
    <col min="2825" max="2825" width="17.42578125" style="4" bestFit="1" customWidth="1"/>
    <col min="2826" max="2826" width="1.85546875" style="4" customWidth="1"/>
    <col min="2827" max="2832" width="0" style="4" hidden="1" customWidth="1"/>
    <col min="2833" max="3072" width="11.5703125" style="4"/>
    <col min="3073" max="3073" width="6.42578125" style="4" customWidth="1"/>
    <col min="3074" max="3074" width="2" style="4" bestFit="1" customWidth="1"/>
    <col min="3075" max="3075" width="10.140625" style="4" bestFit="1" customWidth="1"/>
    <col min="3076" max="3076" width="13" style="4" customWidth="1"/>
    <col min="3077" max="3077" width="19.140625" style="4" bestFit="1" customWidth="1"/>
    <col min="3078" max="3078" width="14.5703125" style="4" customWidth="1"/>
    <col min="3079" max="3079" width="20.85546875" style="4" customWidth="1"/>
    <col min="3080" max="3080" width="16.85546875" style="4" customWidth="1"/>
    <col min="3081" max="3081" width="17.42578125" style="4" bestFit="1" customWidth="1"/>
    <col min="3082" max="3082" width="1.85546875" style="4" customWidth="1"/>
    <col min="3083" max="3088" width="0" style="4" hidden="1" customWidth="1"/>
    <col min="3089" max="3328" width="11.5703125" style="4"/>
    <col min="3329" max="3329" width="6.42578125" style="4" customWidth="1"/>
    <col min="3330" max="3330" width="2" style="4" bestFit="1" customWidth="1"/>
    <col min="3331" max="3331" width="10.140625" style="4" bestFit="1" customWidth="1"/>
    <col min="3332" max="3332" width="13" style="4" customWidth="1"/>
    <col min="3333" max="3333" width="19.140625" style="4" bestFit="1" customWidth="1"/>
    <col min="3334" max="3334" width="14.5703125" style="4" customWidth="1"/>
    <col min="3335" max="3335" width="20.85546875" style="4" customWidth="1"/>
    <col min="3336" max="3336" width="16.85546875" style="4" customWidth="1"/>
    <col min="3337" max="3337" width="17.42578125" style="4" bestFit="1" customWidth="1"/>
    <col min="3338" max="3338" width="1.85546875" style="4" customWidth="1"/>
    <col min="3339" max="3344" width="0" style="4" hidden="1" customWidth="1"/>
    <col min="3345" max="3584" width="11.5703125" style="4"/>
    <col min="3585" max="3585" width="6.42578125" style="4" customWidth="1"/>
    <col min="3586" max="3586" width="2" style="4" bestFit="1" customWidth="1"/>
    <col min="3587" max="3587" width="10.140625" style="4" bestFit="1" customWidth="1"/>
    <col min="3588" max="3588" width="13" style="4" customWidth="1"/>
    <col min="3589" max="3589" width="19.140625" style="4" bestFit="1" customWidth="1"/>
    <col min="3590" max="3590" width="14.5703125" style="4" customWidth="1"/>
    <col min="3591" max="3591" width="20.85546875" style="4" customWidth="1"/>
    <col min="3592" max="3592" width="16.85546875" style="4" customWidth="1"/>
    <col min="3593" max="3593" width="17.42578125" style="4" bestFit="1" customWidth="1"/>
    <col min="3594" max="3594" width="1.85546875" style="4" customWidth="1"/>
    <col min="3595" max="3600" width="0" style="4" hidden="1" customWidth="1"/>
    <col min="3601" max="3840" width="11.5703125" style="4"/>
    <col min="3841" max="3841" width="6.42578125" style="4" customWidth="1"/>
    <col min="3842" max="3842" width="2" style="4" bestFit="1" customWidth="1"/>
    <col min="3843" max="3843" width="10.140625" style="4" bestFit="1" customWidth="1"/>
    <col min="3844" max="3844" width="13" style="4" customWidth="1"/>
    <col min="3845" max="3845" width="19.140625" style="4" bestFit="1" customWidth="1"/>
    <col min="3846" max="3846" width="14.5703125" style="4" customWidth="1"/>
    <col min="3847" max="3847" width="20.85546875" style="4" customWidth="1"/>
    <col min="3848" max="3848" width="16.85546875" style="4" customWidth="1"/>
    <col min="3849" max="3849" width="17.42578125" style="4" bestFit="1" customWidth="1"/>
    <col min="3850" max="3850" width="1.85546875" style="4" customWidth="1"/>
    <col min="3851" max="3856" width="0" style="4" hidden="1" customWidth="1"/>
    <col min="3857" max="4096" width="11.5703125" style="4"/>
    <col min="4097" max="4097" width="6.42578125" style="4" customWidth="1"/>
    <col min="4098" max="4098" width="2" style="4" bestFit="1" customWidth="1"/>
    <col min="4099" max="4099" width="10.140625" style="4" bestFit="1" customWidth="1"/>
    <col min="4100" max="4100" width="13" style="4" customWidth="1"/>
    <col min="4101" max="4101" width="19.140625" style="4" bestFit="1" customWidth="1"/>
    <col min="4102" max="4102" width="14.5703125" style="4" customWidth="1"/>
    <col min="4103" max="4103" width="20.85546875" style="4" customWidth="1"/>
    <col min="4104" max="4104" width="16.85546875" style="4" customWidth="1"/>
    <col min="4105" max="4105" width="17.42578125" style="4" bestFit="1" customWidth="1"/>
    <col min="4106" max="4106" width="1.85546875" style="4" customWidth="1"/>
    <col min="4107" max="4112" width="0" style="4" hidden="1" customWidth="1"/>
    <col min="4113" max="4352" width="11.5703125" style="4"/>
    <col min="4353" max="4353" width="6.42578125" style="4" customWidth="1"/>
    <col min="4354" max="4354" width="2" style="4" bestFit="1" customWidth="1"/>
    <col min="4355" max="4355" width="10.140625" style="4" bestFit="1" customWidth="1"/>
    <col min="4356" max="4356" width="13" style="4" customWidth="1"/>
    <col min="4357" max="4357" width="19.140625" style="4" bestFit="1" customWidth="1"/>
    <col min="4358" max="4358" width="14.5703125" style="4" customWidth="1"/>
    <col min="4359" max="4359" width="20.85546875" style="4" customWidth="1"/>
    <col min="4360" max="4360" width="16.85546875" style="4" customWidth="1"/>
    <col min="4361" max="4361" width="17.42578125" style="4" bestFit="1" customWidth="1"/>
    <col min="4362" max="4362" width="1.85546875" style="4" customWidth="1"/>
    <col min="4363" max="4368" width="0" style="4" hidden="1" customWidth="1"/>
    <col min="4369" max="4608" width="11.5703125" style="4"/>
    <col min="4609" max="4609" width="6.42578125" style="4" customWidth="1"/>
    <col min="4610" max="4610" width="2" style="4" bestFit="1" customWidth="1"/>
    <col min="4611" max="4611" width="10.140625" style="4" bestFit="1" customWidth="1"/>
    <col min="4612" max="4612" width="13" style="4" customWidth="1"/>
    <col min="4613" max="4613" width="19.140625" style="4" bestFit="1" customWidth="1"/>
    <col min="4614" max="4614" width="14.5703125" style="4" customWidth="1"/>
    <col min="4615" max="4615" width="20.85546875" style="4" customWidth="1"/>
    <col min="4616" max="4616" width="16.85546875" style="4" customWidth="1"/>
    <col min="4617" max="4617" width="17.42578125" style="4" bestFit="1" customWidth="1"/>
    <col min="4618" max="4618" width="1.85546875" style="4" customWidth="1"/>
    <col min="4619" max="4624" width="0" style="4" hidden="1" customWidth="1"/>
    <col min="4625" max="4864" width="11.5703125" style="4"/>
    <col min="4865" max="4865" width="6.42578125" style="4" customWidth="1"/>
    <col min="4866" max="4866" width="2" style="4" bestFit="1" customWidth="1"/>
    <col min="4867" max="4867" width="10.140625" style="4" bestFit="1" customWidth="1"/>
    <col min="4868" max="4868" width="13" style="4" customWidth="1"/>
    <col min="4869" max="4869" width="19.140625" style="4" bestFit="1" customWidth="1"/>
    <col min="4870" max="4870" width="14.5703125" style="4" customWidth="1"/>
    <col min="4871" max="4871" width="20.85546875" style="4" customWidth="1"/>
    <col min="4872" max="4872" width="16.85546875" style="4" customWidth="1"/>
    <col min="4873" max="4873" width="17.42578125" style="4" bestFit="1" customWidth="1"/>
    <col min="4874" max="4874" width="1.85546875" style="4" customWidth="1"/>
    <col min="4875" max="4880" width="0" style="4" hidden="1" customWidth="1"/>
    <col min="4881" max="5120" width="11.5703125" style="4"/>
    <col min="5121" max="5121" width="6.42578125" style="4" customWidth="1"/>
    <col min="5122" max="5122" width="2" style="4" bestFit="1" customWidth="1"/>
    <col min="5123" max="5123" width="10.140625" style="4" bestFit="1" customWidth="1"/>
    <col min="5124" max="5124" width="13" style="4" customWidth="1"/>
    <col min="5125" max="5125" width="19.140625" style="4" bestFit="1" customWidth="1"/>
    <col min="5126" max="5126" width="14.5703125" style="4" customWidth="1"/>
    <col min="5127" max="5127" width="20.85546875" style="4" customWidth="1"/>
    <col min="5128" max="5128" width="16.85546875" style="4" customWidth="1"/>
    <col min="5129" max="5129" width="17.42578125" style="4" bestFit="1" customWidth="1"/>
    <col min="5130" max="5130" width="1.85546875" style="4" customWidth="1"/>
    <col min="5131" max="5136" width="0" style="4" hidden="1" customWidth="1"/>
    <col min="5137" max="5376" width="11.5703125" style="4"/>
    <col min="5377" max="5377" width="6.42578125" style="4" customWidth="1"/>
    <col min="5378" max="5378" width="2" style="4" bestFit="1" customWidth="1"/>
    <col min="5379" max="5379" width="10.140625" style="4" bestFit="1" customWidth="1"/>
    <col min="5380" max="5380" width="13" style="4" customWidth="1"/>
    <col min="5381" max="5381" width="19.140625" style="4" bestFit="1" customWidth="1"/>
    <col min="5382" max="5382" width="14.5703125" style="4" customWidth="1"/>
    <col min="5383" max="5383" width="20.85546875" style="4" customWidth="1"/>
    <col min="5384" max="5384" width="16.85546875" style="4" customWidth="1"/>
    <col min="5385" max="5385" width="17.42578125" style="4" bestFit="1" customWidth="1"/>
    <col min="5386" max="5386" width="1.85546875" style="4" customWidth="1"/>
    <col min="5387" max="5392" width="0" style="4" hidden="1" customWidth="1"/>
    <col min="5393" max="5632" width="11.5703125" style="4"/>
    <col min="5633" max="5633" width="6.42578125" style="4" customWidth="1"/>
    <col min="5634" max="5634" width="2" style="4" bestFit="1" customWidth="1"/>
    <col min="5635" max="5635" width="10.140625" style="4" bestFit="1" customWidth="1"/>
    <col min="5636" max="5636" width="13" style="4" customWidth="1"/>
    <col min="5637" max="5637" width="19.140625" style="4" bestFit="1" customWidth="1"/>
    <col min="5638" max="5638" width="14.5703125" style="4" customWidth="1"/>
    <col min="5639" max="5639" width="20.85546875" style="4" customWidth="1"/>
    <col min="5640" max="5640" width="16.85546875" style="4" customWidth="1"/>
    <col min="5641" max="5641" width="17.42578125" style="4" bestFit="1" customWidth="1"/>
    <col min="5642" max="5642" width="1.85546875" style="4" customWidth="1"/>
    <col min="5643" max="5648" width="0" style="4" hidden="1" customWidth="1"/>
    <col min="5649" max="5888" width="11.5703125" style="4"/>
    <col min="5889" max="5889" width="6.42578125" style="4" customWidth="1"/>
    <col min="5890" max="5890" width="2" style="4" bestFit="1" customWidth="1"/>
    <col min="5891" max="5891" width="10.140625" style="4" bestFit="1" customWidth="1"/>
    <col min="5892" max="5892" width="13" style="4" customWidth="1"/>
    <col min="5893" max="5893" width="19.140625" style="4" bestFit="1" customWidth="1"/>
    <col min="5894" max="5894" width="14.5703125" style="4" customWidth="1"/>
    <col min="5895" max="5895" width="20.85546875" style="4" customWidth="1"/>
    <col min="5896" max="5896" width="16.85546875" style="4" customWidth="1"/>
    <col min="5897" max="5897" width="17.42578125" style="4" bestFit="1" customWidth="1"/>
    <col min="5898" max="5898" width="1.85546875" style="4" customWidth="1"/>
    <col min="5899" max="5904" width="0" style="4" hidden="1" customWidth="1"/>
    <col min="5905" max="6144" width="11.5703125" style="4"/>
    <col min="6145" max="6145" width="6.42578125" style="4" customWidth="1"/>
    <col min="6146" max="6146" width="2" style="4" bestFit="1" customWidth="1"/>
    <col min="6147" max="6147" width="10.140625" style="4" bestFit="1" customWidth="1"/>
    <col min="6148" max="6148" width="13" style="4" customWidth="1"/>
    <col min="6149" max="6149" width="19.140625" style="4" bestFit="1" customWidth="1"/>
    <col min="6150" max="6150" width="14.5703125" style="4" customWidth="1"/>
    <col min="6151" max="6151" width="20.85546875" style="4" customWidth="1"/>
    <col min="6152" max="6152" width="16.85546875" style="4" customWidth="1"/>
    <col min="6153" max="6153" width="17.42578125" style="4" bestFit="1" customWidth="1"/>
    <col min="6154" max="6154" width="1.85546875" style="4" customWidth="1"/>
    <col min="6155" max="6160" width="0" style="4" hidden="1" customWidth="1"/>
    <col min="6161" max="6400" width="11.5703125" style="4"/>
    <col min="6401" max="6401" width="6.42578125" style="4" customWidth="1"/>
    <col min="6402" max="6402" width="2" style="4" bestFit="1" customWidth="1"/>
    <col min="6403" max="6403" width="10.140625" style="4" bestFit="1" customWidth="1"/>
    <col min="6404" max="6404" width="13" style="4" customWidth="1"/>
    <col min="6405" max="6405" width="19.140625" style="4" bestFit="1" customWidth="1"/>
    <col min="6406" max="6406" width="14.5703125" style="4" customWidth="1"/>
    <col min="6407" max="6407" width="20.85546875" style="4" customWidth="1"/>
    <col min="6408" max="6408" width="16.85546875" style="4" customWidth="1"/>
    <col min="6409" max="6409" width="17.42578125" style="4" bestFit="1" customWidth="1"/>
    <col min="6410" max="6410" width="1.85546875" style="4" customWidth="1"/>
    <col min="6411" max="6416" width="0" style="4" hidden="1" customWidth="1"/>
    <col min="6417" max="6656" width="11.5703125" style="4"/>
    <col min="6657" max="6657" width="6.42578125" style="4" customWidth="1"/>
    <col min="6658" max="6658" width="2" style="4" bestFit="1" customWidth="1"/>
    <col min="6659" max="6659" width="10.140625" style="4" bestFit="1" customWidth="1"/>
    <col min="6660" max="6660" width="13" style="4" customWidth="1"/>
    <col min="6661" max="6661" width="19.140625" style="4" bestFit="1" customWidth="1"/>
    <col min="6662" max="6662" width="14.5703125" style="4" customWidth="1"/>
    <col min="6663" max="6663" width="20.85546875" style="4" customWidth="1"/>
    <col min="6664" max="6664" width="16.85546875" style="4" customWidth="1"/>
    <col min="6665" max="6665" width="17.42578125" style="4" bestFit="1" customWidth="1"/>
    <col min="6666" max="6666" width="1.85546875" style="4" customWidth="1"/>
    <col min="6667" max="6672" width="0" style="4" hidden="1" customWidth="1"/>
    <col min="6673" max="6912" width="11.5703125" style="4"/>
    <col min="6913" max="6913" width="6.42578125" style="4" customWidth="1"/>
    <col min="6914" max="6914" width="2" style="4" bestFit="1" customWidth="1"/>
    <col min="6915" max="6915" width="10.140625" style="4" bestFit="1" customWidth="1"/>
    <col min="6916" max="6916" width="13" style="4" customWidth="1"/>
    <col min="6917" max="6917" width="19.140625" style="4" bestFit="1" customWidth="1"/>
    <col min="6918" max="6918" width="14.5703125" style="4" customWidth="1"/>
    <col min="6919" max="6919" width="20.85546875" style="4" customWidth="1"/>
    <col min="6920" max="6920" width="16.85546875" style="4" customWidth="1"/>
    <col min="6921" max="6921" width="17.42578125" style="4" bestFit="1" customWidth="1"/>
    <col min="6922" max="6922" width="1.85546875" style="4" customWidth="1"/>
    <col min="6923" max="6928" width="0" style="4" hidden="1" customWidth="1"/>
    <col min="6929" max="7168" width="11.5703125" style="4"/>
    <col min="7169" max="7169" width="6.42578125" style="4" customWidth="1"/>
    <col min="7170" max="7170" width="2" style="4" bestFit="1" customWidth="1"/>
    <col min="7171" max="7171" width="10.140625" style="4" bestFit="1" customWidth="1"/>
    <col min="7172" max="7172" width="13" style="4" customWidth="1"/>
    <col min="7173" max="7173" width="19.140625" style="4" bestFit="1" customWidth="1"/>
    <col min="7174" max="7174" width="14.5703125" style="4" customWidth="1"/>
    <col min="7175" max="7175" width="20.85546875" style="4" customWidth="1"/>
    <col min="7176" max="7176" width="16.85546875" style="4" customWidth="1"/>
    <col min="7177" max="7177" width="17.42578125" style="4" bestFit="1" customWidth="1"/>
    <col min="7178" max="7178" width="1.85546875" style="4" customWidth="1"/>
    <col min="7179" max="7184" width="0" style="4" hidden="1" customWidth="1"/>
    <col min="7185" max="7424" width="11.5703125" style="4"/>
    <col min="7425" max="7425" width="6.42578125" style="4" customWidth="1"/>
    <col min="7426" max="7426" width="2" style="4" bestFit="1" customWidth="1"/>
    <col min="7427" max="7427" width="10.140625" style="4" bestFit="1" customWidth="1"/>
    <col min="7428" max="7428" width="13" style="4" customWidth="1"/>
    <col min="7429" max="7429" width="19.140625" style="4" bestFit="1" customWidth="1"/>
    <col min="7430" max="7430" width="14.5703125" style="4" customWidth="1"/>
    <col min="7431" max="7431" width="20.85546875" style="4" customWidth="1"/>
    <col min="7432" max="7432" width="16.85546875" style="4" customWidth="1"/>
    <col min="7433" max="7433" width="17.42578125" style="4" bestFit="1" customWidth="1"/>
    <col min="7434" max="7434" width="1.85546875" style="4" customWidth="1"/>
    <col min="7435" max="7440" width="0" style="4" hidden="1" customWidth="1"/>
    <col min="7441" max="7680" width="11.5703125" style="4"/>
    <col min="7681" max="7681" width="6.42578125" style="4" customWidth="1"/>
    <col min="7682" max="7682" width="2" style="4" bestFit="1" customWidth="1"/>
    <col min="7683" max="7683" width="10.140625" style="4" bestFit="1" customWidth="1"/>
    <col min="7684" max="7684" width="13" style="4" customWidth="1"/>
    <col min="7685" max="7685" width="19.140625" style="4" bestFit="1" customWidth="1"/>
    <col min="7686" max="7686" width="14.5703125" style="4" customWidth="1"/>
    <col min="7687" max="7687" width="20.85546875" style="4" customWidth="1"/>
    <col min="7688" max="7688" width="16.85546875" style="4" customWidth="1"/>
    <col min="7689" max="7689" width="17.42578125" style="4" bestFit="1" customWidth="1"/>
    <col min="7690" max="7690" width="1.85546875" style="4" customWidth="1"/>
    <col min="7691" max="7696" width="0" style="4" hidden="1" customWidth="1"/>
    <col min="7697" max="7936" width="11.5703125" style="4"/>
    <col min="7937" max="7937" width="6.42578125" style="4" customWidth="1"/>
    <col min="7938" max="7938" width="2" style="4" bestFit="1" customWidth="1"/>
    <col min="7939" max="7939" width="10.140625" style="4" bestFit="1" customWidth="1"/>
    <col min="7940" max="7940" width="13" style="4" customWidth="1"/>
    <col min="7941" max="7941" width="19.140625" style="4" bestFit="1" customWidth="1"/>
    <col min="7942" max="7942" width="14.5703125" style="4" customWidth="1"/>
    <col min="7943" max="7943" width="20.85546875" style="4" customWidth="1"/>
    <col min="7944" max="7944" width="16.85546875" style="4" customWidth="1"/>
    <col min="7945" max="7945" width="17.42578125" style="4" bestFit="1" customWidth="1"/>
    <col min="7946" max="7946" width="1.85546875" style="4" customWidth="1"/>
    <col min="7947" max="7952" width="0" style="4" hidden="1" customWidth="1"/>
    <col min="7953" max="8192" width="11.5703125" style="4"/>
    <col min="8193" max="8193" width="6.42578125" style="4" customWidth="1"/>
    <col min="8194" max="8194" width="2" style="4" bestFit="1" customWidth="1"/>
    <col min="8195" max="8195" width="10.140625" style="4" bestFit="1" customWidth="1"/>
    <col min="8196" max="8196" width="13" style="4" customWidth="1"/>
    <col min="8197" max="8197" width="19.140625" style="4" bestFit="1" customWidth="1"/>
    <col min="8198" max="8198" width="14.5703125" style="4" customWidth="1"/>
    <col min="8199" max="8199" width="20.85546875" style="4" customWidth="1"/>
    <col min="8200" max="8200" width="16.85546875" style="4" customWidth="1"/>
    <col min="8201" max="8201" width="17.42578125" style="4" bestFit="1" customWidth="1"/>
    <col min="8202" max="8202" width="1.85546875" style="4" customWidth="1"/>
    <col min="8203" max="8208" width="0" style="4" hidden="1" customWidth="1"/>
    <col min="8209" max="8448" width="11.5703125" style="4"/>
    <col min="8449" max="8449" width="6.42578125" style="4" customWidth="1"/>
    <col min="8450" max="8450" width="2" style="4" bestFit="1" customWidth="1"/>
    <col min="8451" max="8451" width="10.140625" style="4" bestFit="1" customWidth="1"/>
    <col min="8452" max="8452" width="13" style="4" customWidth="1"/>
    <col min="8453" max="8453" width="19.140625" style="4" bestFit="1" customWidth="1"/>
    <col min="8454" max="8454" width="14.5703125" style="4" customWidth="1"/>
    <col min="8455" max="8455" width="20.85546875" style="4" customWidth="1"/>
    <col min="8456" max="8456" width="16.85546875" style="4" customWidth="1"/>
    <col min="8457" max="8457" width="17.42578125" style="4" bestFit="1" customWidth="1"/>
    <col min="8458" max="8458" width="1.85546875" style="4" customWidth="1"/>
    <col min="8459" max="8464" width="0" style="4" hidden="1" customWidth="1"/>
    <col min="8465" max="8704" width="11.5703125" style="4"/>
    <col min="8705" max="8705" width="6.42578125" style="4" customWidth="1"/>
    <col min="8706" max="8706" width="2" style="4" bestFit="1" customWidth="1"/>
    <col min="8707" max="8707" width="10.140625" style="4" bestFit="1" customWidth="1"/>
    <col min="8708" max="8708" width="13" style="4" customWidth="1"/>
    <col min="8709" max="8709" width="19.140625" style="4" bestFit="1" customWidth="1"/>
    <col min="8710" max="8710" width="14.5703125" style="4" customWidth="1"/>
    <col min="8711" max="8711" width="20.85546875" style="4" customWidth="1"/>
    <col min="8712" max="8712" width="16.85546875" style="4" customWidth="1"/>
    <col min="8713" max="8713" width="17.42578125" style="4" bestFit="1" customWidth="1"/>
    <col min="8714" max="8714" width="1.85546875" style="4" customWidth="1"/>
    <col min="8715" max="8720" width="0" style="4" hidden="1" customWidth="1"/>
    <col min="8721" max="8960" width="11.5703125" style="4"/>
    <col min="8961" max="8961" width="6.42578125" style="4" customWidth="1"/>
    <col min="8962" max="8962" width="2" style="4" bestFit="1" customWidth="1"/>
    <col min="8963" max="8963" width="10.140625" style="4" bestFit="1" customWidth="1"/>
    <col min="8964" max="8964" width="13" style="4" customWidth="1"/>
    <col min="8965" max="8965" width="19.140625" style="4" bestFit="1" customWidth="1"/>
    <col min="8966" max="8966" width="14.5703125" style="4" customWidth="1"/>
    <col min="8967" max="8967" width="20.85546875" style="4" customWidth="1"/>
    <col min="8968" max="8968" width="16.85546875" style="4" customWidth="1"/>
    <col min="8969" max="8969" width="17.42578125" style="4" bestFit="1" customWidth="1"/>
    <col min="8970" max="8970" width="1.85546875" style="4" customWidth="1"/>
    <col min="8971" max="8976" width="0" style="4" hidden="1" customWidth="1"/>
    <col min="8977" max="9216" width="11.5703125" style="4"/>
    <col min="9217" max="9217" width="6.42578125" style="4" customWidth="1"/>
    <col min="9218" max="9218" width="2" style="4" bestFit="1" customWidth="1"/>
    <col min="9219" max="9219" width="10.140625" style="4" bestFit="1" customWidth="1"/>
    <col min="9220" max="9220" width="13" style="4" customWidth="1"/>
    <col min="9221" max="9221" width="19.140625" style="4" bestFit="1" customWidth="1"/>
    <col min="9222" max="9222" width="14.5703125" style="4" customWidth="1"/>
    <col min="9223" max="9223" width="20.85546875" style="4" customWidth="1"/>
    <col min="9224" max="9224" width="16.85546875" style="4" customWidth="1"/>
    <col min="9225" max="9225" width="17.42578125" style="4" bestFit="1" customWidth="1"/>
    <col min="9226" max="9226" width="1.85546875" style="4" customWidth="1"/>
    <col min="9227" max="9232" width="0" style="4" hidden="1" customWidth="1"/>
    <col min="9233" max="9472" width="11.5703125" style="4"/>
    <col min="9473" max="9473" width="6.42578125" style="4" customWidth="1"/>
    <col min="9474" max="9474" width="2" style="4" bestFit="1" customWidth="1"/>
    <col min="9475" max="9475" width="10.140625" style="4" bestFit="1" customWidth="1"/>
    <col min="9476" max="9476" width="13" style="4" customWidth="1"/>
    <col min="9477" max="9477" width="19.140625" style="4" bestFit="1" customWidth="1"/>
    <col min="9478" max="9478" width="14.5703125" style="4" customWidth="1"/>
    <col min="9479" max="9479" width="20.85546875" style="4" customWidth="1"/>
    <col min="9480" max="9480" width="16.85546875" style="4" customWidth="1"/>
    <col min="9481" max="9481" width="17.42578125" style="4" bestFit="1" customWidth="1"/>
    <col min="9482" max="9482" width="1.85546875" style="4" customWidth="1"/>
    <col min="9483" max="9488" width="0" style="4" hidden="1" customWidth="1"/>
    <col min="9489" max="9728" width="11.5703125" style="4"/>
    <col min="9729" max="9729" width="6.42578125" style="4" customWidth="1"/>
    <col min="9730" max="9730" width="2" style="4" bestFit="1" customWidth="1"/>
    <col min="9731" max="9731" width="10.140625" style="4" bestFit="1" customWidth="1"/>
    <col min="9732" max="9732" width="13" style="4" customWidth="1"/>
    <col min="9733" max="9733" width="19.140625" style="4" bestFit="1" customWidth="1"/>
    <col min="9734" max="9734" width="14.5703125" style="4" customWidth="1"/>
    <col min="9735" max="9735" width="20.85546875" style="4" customWidth="1"/>
    <col min="9736" max="9736" width="16.85546875" style="4" customWidth="1"/>
    <col min="9737" max="9737" width="17.42578125" style="4" bestFit="1" customWidth="1"/>
    <col min="9738" max="9738" width="1.85546875" style="4" customWidth="1"/>
    <col min="9739" max="9744" width="0" style="4" hidden="1" customWidth="1"/>
    <col min="9745" max="9984" width="11.5703125" style="4"/>
    <col min="9985" max="9985" width="6.42578125" style="4" customWidth="1"/>
    <col min="9986" max="9986" width="2" style="4" bestFit="1" customWidth="1"/>
    <col min="9987" max="9987" width="10.140625" style="4" bestFit="1" customWidth="1"/>
    <col min="9988" max="9988" width="13" style="4" customWidth="1"/>
    <col min="9989" max="9989" width="19.140625" style="4" bestFit="1" customWidth="1"/>
    <col min="9990" max="9990" width="14.5703125" style="4" customWidth="1"/>
    <col min="9991" max="9991" width="20.85546875" style="4" customWidth="1"/>
    <col min="9992" max="9992" width="16.85546875" style="4" customWidth="1"/>
    <col min="9993" max="9993" width="17.42578125" style="4" bestFit="1" customWidth="1"/>
    <col min="9994" max="9994" width="1.85546875" style="4" customWidth="1"/>
    <col min="9995" max="10000" width="0" style="4" hidden="1" customWidth="1"/>
    <col min="10001" max="10240" width="11.5703125" style="4"/>
    <col min="10241" max="10241" width="6.42578125" style="4" customWidth="1"/>
    <col min="10242" max="10242" width="2" style="4" bestFit="1" customWidth="1"/>
    <col min="10243" max="10243" width="10.140625" style="4" bestFit="1" customWidth="1"/>
    <col min="10244" max="10244" width="13" style="4" customWidth="1"/>
    <col min="10245" max="10245" width="19.140625" style="4" bestFit="1" customWidth="1"/>
    <col min="10246" max="10246" width="14.5703125" style="4" customWidth="1"/>
    <col min="10247" max="10247" width="20.85546875" style="4" customWidth="1"/>
    <col min="10248" max="10248" width="16.85546875" style="4" customWidth="1"/>
    <col min="10249" max="10249" width="17.42578125" style="4" bestFit="1" customWidth="1"/>
    <col min="10250" max="10250" width="1.85546875" style="4" customWidth="1"/>
    <col min="10251" max="10256" width="0" style="4" hidden="1" customWidth="1"/>
    <col min="10257" max="10496" width="11.5703125" style="4"/>
    <col min="10497" max="10497" width="6.42578125" style="4" customWidth="1"/>
    <col min="10498" max="10498" width="2" style="4" bestFit="1" customWidth="1"/>
    <col min="10499" max="10499" width="10.140625" style="4" bestFit="1" customWidth="1"/>
    <col min="10500" max="10500" width="13" style="4" customWidth="1"/>
    <col min="10501" max="10501" width="19.140625" style="4" bestFit="1" customWidth="1"/>
    <col min="10502" max="10502" width="14.5703125" style="4" customWidth="1"/>
    <col min="10503" max="10503" width="20.85546875" style="4" customWidth="1"/>
    <col min="10504" max="10504" width="16.85546875" style="4" customWidth="1"/>
    <col min="10505" max="10505" width="17.42578125" style="4" bestFit="1" customWidth="1"/>
    <col min="10506" max="10506" width="1.85546875" style="4" customWidth="1"/>
    <col min="10507" max="10512" width="0" style="4" hidden="1" customWidth="1"/>
    <col min="10513" max="10752" width="11.5703125" style="4"/>
    <col min="10753" max="10753" width="6.42578125" style="4" customWidth="1"/>
    <col min="10754" max="10754" width="2" style="4" bestFit="1" customWidth="1"/>
    <col min="10755" max="10755" width="10.140625" style="4" bestFit="1" customWidth="1"/>
    <col min="10756" max="10756" width="13" style="4" customWidth="1"/>
    <col min="10757" max="10757" width="19.140625" style="4" bestFit="1" customWidth="1"/>
    <col min="10758" max="10758" width="14.5703125" style="4" customWidth="1"/>
    <col min="10759" max="10759" width="20.85546875" style="4" customWidth="1"/>
    <col min="10760" max="10760" width="16.85546875" style="4" customWidth="1"/>
    <col min="10761" max="10761" width="17.42578125" style="4" bestFit="1" customWidth="1"/>
    <col min="10762" max="10762" width="1.85546875" style="4" customWidth="1"/>
    <col min="10763" max="10768" width="0" style="4" hidden="1" customWidth="1"/>
    <col min="10769" max="11008" width="11.5703125" style="4"/>
    <col min="11009" max="11009" width="6.42578125" style="4" customWidth="1"/>
    <col min="11010" max="11010" width="2" style="4" bestFit="1" customWidth="1"/>
    <col min="11011" max="11011" width="10.140625" style="4" bestFit="1" customWidth="1"/>
    <col min="11012" max="11012" width="13" style="4" customWidth="1"/>
    <col min="11013" max="11013" width="19.140625" style="4" bestFit="1" customWidth="1"/>
    <col min="11014" max="11014" width="14.5703125" style="4" customWidth="1"/>
    <col min="11015" max="11015" width="20.85546875" style="4" customWidth="1"/>
    <col min="11016" max="11016" width="16.85546875" style="4" customWidth="1"/>
    <col min="11017" max="11017" width="17.42578125" style="4" bestFit="1" customWidth="1"/>
    <col min="11018" max="11018" width="1.85546875" style="4" customWidth="1"/>
    <col min="11019" max="11024" width="0" style="4" hidden="1" customWidth="1"/>
    <col min="11025" max="11264" width="11.5703125" style="4"/>
    <col min="11265" max="11265" width="6.42578125" style="4" customWidth="1"/>
    <col min="11266" max="11266" width="2" style="4" bestFit="1" customWidth="1"/>
    <col min="11267" max="11267" width="10.140625" style="4" bestFit="1" customWidth="1"/>
    <col min="11268" max="11268" width="13" style="4" customWidth="1"/>
    <col min="11269" max="11269" width="19.140625" style="4" bestFit="1" customWidth="1"/>
    <col min="11270" max="11270" width="14.5703125" style="4" customWidth="1"/>
    <col min="11271" max="11271" width="20.85546875" style="4" customWidth="1"/>
    <col min="11272" max="11272" width="16.85546875" style="4" customWidth="1"/>
    <col min="11273" max="11273" width="17.42578125" style="4" bestFit="1" customWidth="1"/>
    <col min="11274" max="11274" width="1.85546875" style="4" customWidth="1"/>
    <col min="11275" max="11280" width="0" style="4" hidden="1" customWidth="1"/>
    <col min="11281" max="11520" width="11.5703125" style="4"/>
    <col min="11521" max="11521" width="6.42578125" style="4" customWidth="1"/>
    <col min="11522" max="11522" width="2" style="4" bestFit="1" customWidth="1"/>
    <col min="11523" max="11523" width="10.140625" style="4" bestFit="1" customWidth="1"/>
    <col min="11524" max="11524" width="13" style="4" customWidth="1"/>
    <col min="11525" max="11525" width="19.140625" style="4" bestFit="1" customWidth="1"/>
    <col min="11526" max="11526" width="14.5703125" style="4" customWidth="1"/>
    <col min="11527" max="11527" width="20.85546875" style="4" customWidth="1"/>
    <col min="11528" max="11528" width="16.85546875" style="4" customWidth="1"/>
    <col min="11529" max="11529" width="17.42578125" style="4" bestFit="1" customWidth="1"/>
    <col min="11530" max="11530" width="1.85546875" style="4" customWidth="1"/>
    <col min="11531" max="11536" width="0" style="4" hidden="1" customWidth="1"/>
    <col min="11537" max="11776" width="11.5703125" style="4"/>
    <col min="11777" max="11777" width="6.42578125" style="4" customWidth="1"/>
    <col min="11778" max="11778" width="2" style="4" bestFit="1" customWidth="1"/>
    <col min="11779" max="11779" width="10.140625" style="4" bestFit="1" customWidth="1"/>
    <col min="11780" max="11780" width="13" style="4" customWidth="1"/>
    <col min="11781" max="11781" width="19.140625" style="4" bestFit="1" customWidth="1"/>
    <col min="11782" max="11782" width="14.5703125" style="4" customWidth="1"/>
    <col min="11783" max="11783" width="20.85546875" style="4" customWidth="1"/>
    <col min="11784" max="11784" width="16.85546875" style="4" customWidth="1"/>
    <col min="11785" max="11785" width="17.42578125" style="4" bestFit="1" customWidth="1"/>
    <col min="11786" max="11786" width="1.85546875" style="4" customWidth="1"/>
    <col min="11787" max="11792" width="0" style="4" hidden="1" customWidth="1"/>
    <col min="11793" max="12032" width="11.5703125" style="4"/>
    <col min="12033" max="12033" width="6.42578125" style="4" customWidth="1"/>
    <col min="12034" max="12034" width="2" style="4" bestFit="1" customWidth="1"/>
    <col min="12035" max="12035" width="10.140625" style="4" bestFit="1" customWidth="1"/>
    <col min="12036" max="12036" width="13" style="4" customWidth="1"/>
    <col min="12037" max="12037" width="19.140625" style="4" bestFit="1" customWidth="1"/>
    <col min="12038" max="12038" width="14.5703125" style="4" customWidth="1"/>
    <col min="12039" max="12039" width="20.85546875" style="4" customWidth="1"/>
    <col min="12040" max="12040" width="16.85546875" style="4" customWidth="1"/>
    <col min="12041" max="12041" width="17.42578125" style="4" bestFit="1" customWidth="1"/>
    <col min="12042" max="12042" width="1.85546875" style="4" customWidth="1"/>
    <col min="12043" max="12048" width="0" style="4" hidden="1" customWidth="1"/>
    <col min="12049" max="12288" width="11.5703125" style="4"/>
    <col min="12289" max="12289" width="6.42578125" style="4" customWidth="1"/>
    <col min="12290" max="12290" width="2" style="4" bestFit="1" customWidth="1"/>
    <col min="12291" max="12291" width="10.140625" style="4" bestFit="1" customWidth="1"/>
    <col min="12292" max="12292" width="13" style="4" customWidth="1"/>
    <col min="12293" max="12293" width="19.140625" style="4" bestFit="1" customWidth="1"/>
    <col min="12294" max="12294" width="14.5703125" style="4" customWidth="1"/>
    <col min="12295" max="12295" width="20.85546875" style="4" customWidth="1"/>
    <col min="12296" max="12296" width="16.85546875" style="4" customWidth="1"/>
    <col min="12297" max="12297" width="17.42578125" style="4" bestFit="1" customWidth="1"/>
    <col min="12298" max="12298" width="1.85546875" style="4" customWidth="1"/>
    <col min="12299" max="12304" width="0" style="4" hidden="1" customWidth="1"/>
    <col min="12305" max="12544" width="11.5703125" style="4"/>
    <col min="12545" max="12545" width="6.42578125" style="4" customWidth="1"/>
    <col min="12546" max="12546" width="2" style="4" bestFit="1" customWidth="1"/>
    <col min="12547" max="12547" width="10.140625" style="4" bestFit="1" customWidth="1"/>
    <col min="12548" max="12548" width="13" style="4" customWidth="1"/>
    <col min="12549" max="12549" width="19.140625" style="4" bestFit="1" customWidth="1"/>
    <col min="12550" max="12550" width="14.5703125" style="4" customWidth="1"/>
    <col min="12551" max="12551" width="20.85546875" style="4" customWidth="1"/>
    <col min="12552" max="12552" width="16.85546875" style="4" customWidth="1"/>
    <col min="12553" max="12553" width="17.42578125" style="4" bestFit="1" customWidth="1"/>
    <col min="12554" max="12554" width="1.85546875" style="4" customWidth="1"/>
    <col min="12555" max="12560" width="0" style="4" hidden="1" customWidth="1"/>
    <col min="12561" max="12800" width="11.5703125" style="4"/>
    <col min="12801" max="12801" width="6.42578125" style="4" customWidth="1"/>
    <col min="12802" max="12802" width="2" style="4" bestFit="1" customWidth="1"/>
    <col min="12803" max="12803" width="10.140625" style="4" bestFit="1" customWidth="1"/>
    <col min="12804" max="12804" width="13" style="4" customWidth="1"/>
    <col min="12805" max="12805" width="19.140625" style="4" bestFit="1" customWidth="1"/>
    <col min="12806" max="12806" width="14.5703125" style="4" customWidth="1"/>
    <col min="12807" max="12807" width="20.85546875" style="4" customWidth="1"/>
    <col min="12808" max="12808" width="16.85546875" style="4" customWidth="1"/>
    <col min="12809" max="12809" width="17.42578125" style="4" bestFit="1" customWidth="1"/>
    <col min="12810" max="12810" width="1.85546875" style="4" customWidth="1"/>
    <col min="12811" max="12816" width="0" style="4" hidden="1" customWidth="1"/>
    <col min="12817" max="13056" width="11.5703125" style="4"/>
    <col min="13057" max="13057" width="6.42578125" style="4" customWidth="1"/>
    <col min="13058" max="13058" width="2" style="4" bestFit="1" customWidth="1"/>
    <col min="13059" max="13059" width="10.140625" style="4" bestFit="1" customWidth="1"/>
    <col min="13060" max="13060" width="13" style="4" customWidth="1"/>
    <col min="13061" max="13061" width="19.140625" style="4" bestFit="1" customWidth="1"/>
    <col min="13062" max="13062" width="14.5703125" style="4" customWidth="1"/>
    <col min="13063" max="13063" width="20.85546875" style="4" customWidth="1"/>
    <col min="13064" max="13064" width="16.85546875" style="4" customWidth="1"/>
    <col min="13065" max="13065" width="17.42578125" style="4" bestFit="1" customWidth="1"/>
    <col min="13066" max="13066" width="1.85546875" style="4" customWidth="1"/>
    <col min="13067" max="13072" width="0" style="4" hidden="1" customWidth="1"/>
    <col min="13073" max="13312" width="11.5703125" style="4"/>
    <col min="13313" max="13313" width="6.42578125" style="4" customWidth="1"/>
    <col min="13314" max="13314" width="2" style="4" bestFit="1" customWidth="1"/>
    <col min="13315" max="13315" width="10.140625" style="4" bestFit="1" customWidth="1"/>
    <col min="13316" max="13316" width="13" style="4" customWidth="1"/>
    <col min="13317" max="13317" width="19.140625" style="4" bestFit="1" customWidth="1"/>
    <col min="13318" max="13318" width="14.5703125" style="4" customWidth="1"/>
    <col min="13319" max="13319" width="20.85546875" style="4" customWidth="1"/>
    <col min="13320" max="13320" width="16.85546875" style="4" customWidth="1"/>
    <col min="13321" max="13321" width="17.42578125" style="4" bestFit="1" customWidth="1"/>
    <col min="13322" max="13322" width="1.85546875" style="4" customWidth="1"/>
    <col min="13323" max="13328" width="0" style="4" hidden="1" customWidth="1"/>
    <col min="13329" max="13568" width="11.5703125" style="4"/>
    <col min="13569" max="13569" width="6.42578125" style="4" customWidth="1"/>
    <col min="13570" max="13570" width="2" style="4" bestFit="1" customWidth="1"/>
    <col min="13571" max="13571" width="10.140625" style="4" bestFit="1" customWidth="1"/>
    <col min="13572" max="13572" width="13" style="4" customWidth="1"/>
    <col min="13573" max="13573" width="19.140625" style="4" bestFit="1" customWidth="1"/>
    <col min="13574" max="13574" width="14.5703125" style="4" customWidth="1"/>
    <col min="13575" max="13575" width="20.85546875" style="4" customWidth="1"/>
    <col min="13576" max="13576" width="16.85546875" style="4" customWidth="1"/>
    <col min="13577" max="13577" width="17.42578125" style="4" bestFit="1" customWidth="1"/>
    <col min="13578" max="13578" width="1.85546875" style="4" customWidth="1"/>
    <col min="13579" max="13584" width="0" style="4" hidden="1" customWidth="1"/>
    <col min="13585" max="13824" width="11.5703125" style="4"/>
    <col min="13825" max="13825" width="6.42578125" style="4" customWidth="1"/>
    <col min="13826" max="13826" width="2" style="4" bestFit="1" customWidth="1"/>
    <col min="13827" max="13827" width="10.140625" style="4" bestFit="1" customWidth="1"/>
    <col min="13828" max="13828" width="13" style="4" customWidth="1"/>
    <col min="13829" max="13829" width="19.140625" style="4" bestFit="1" customWidth="1"/>
    <col min="13830" max="13830" width="14.5703125" style="4" customWidth="1"/>
    <col min="13831" max="13831" width="20.85546875" style="4" customWidth="1"/>
    <col min="13832" max="13832" width="16.85546875" style="4" customWidth="1"/>
    <col min="13833" max="13833" width="17.42578125" style="4" bestFit="1" customWidth="1"/>
    <col min="13834" max="13834" width="1.85546875" style="4" customWidth="1"/>
    <col min="13835" max="13840" width="0" style="4" hidden="1" customWidth="1"/>
    <col min="13841" max="14080" width="11.5703125" style="4"/>
    <col min="14081" max="14081" width="6.42578125" style="4" customWidth="1"/>
    <col min="14082" max="14082" width="2" style="4" bestFit="1" customWidth="1"/>
    <col min="14083" max="14083" width="10.140625" style="4" bestFit="1" customWidth="1"/>
    <col min="14084" max="14084" width="13" style="4" customWidth="1"/>
    <col min="14085" max="14085" width="19.140625" style="4" bestFit="1" customWidth="1"/>
    <col min="14086" max="14086" width="14.5703125" style="4" customWidth="1"/>
    <col min="14087" max="14087" width="20.85546875" style="4" customWidth="1"/>
    <col min="14088" max="14088" width="16.85546875" style="4" customWidth="1"/>
    <col min="14089" max="14089" width="17.42578125" style="4" bestFit="1" customWidth="1"/>
    <col min="14090" max="14090" width="1.85546875" style="4" customWidth="1"/>
    <col min="14091" max="14096" width="0" style="4" hidden="1" customWidth="1"/>
    <col min="14097" max="14336" width="11.5703125" style="4"/>
    <col min="14337" max="14337" width="6.42578125" style="4" customWidth="1"/>
    <col min="14338" max="14338" width="2" style="4" bestFit="1" customWidth="1"/>
    <col min="14339" max="14339" width="10.140625" style="4" bestFit="1" customWidth="1"/>
    <col min="14340" max="14340" width="13" style="4" customWidth="1"/>
    <col min="14341" max="14341" width="19.140625" style="4" bestFit="1" customWidth="1"/>
    <col min="14342" max="14342" width="14.5703125" style="4" customWidth="1"/>
    <col min="14343" max="14343" width="20.85546875" style="4" customWidth="1"/>
    <col min="14344" max="14344" width="16.85546875" style="4" customWidth="1"/>
    <col min="14345" max="14345" width="17.42578125" style="4" bestFit="1" customWidth="1"/>
    <col min="14346" max="14346" width="1.85546875" style="4" customWidth="1"/>
    <col min="14347" max="14352" width="0" style="4" hidden="1" customWidth="1"/>
    <col min="14353" max="14592" width="11.5703125" style="4"/>
    <col min="14593" max="14593" width="6.42578125" style="4" customWidth="1"/>
    <col min="14594" max="14594" width="2" style="4" bestFit="1" customWidth="1"/>
    <col min="14595" max="14595" width="10.140625" style="4" bestFit="1" customWidth="1"/>
    <col min="14596" max="14596" width="13" style="4" customWidth="1"/>
    <col min="14597" max="14597" width="19.140625" style="4" bestFit="1" customWidth="1"/>
    <col min="14598" max="14598" width="14.5703125" style="4" customWidth="1"/>
    <col min="14599" max="14599" width="20.85546875" style="4" customWidth="1"/>
    <col min="14600" max="14600" width="16.85546875" style="4" customWidth="1"/>
    <col min="14601" max="14601" width="17.42578125" style="4" bestFit="1" customWidth="1"/>
    <col min="14602" max="14602" width="1.85546875" style="4" customWidth="1"/>
    <col min="14603" max="14608" width="0" style="4" hidden="1" customWidth="1"/>
    <col min="14609" max="14848" width="11.5703125" style="4"/>
    <col min="14849" max="14849" width="6.42578125" style="4" customWidth="1"/>
    <col min="14850" max="14850" width="2" style="4" bestFit="1" customWidth="1"/>
    <col min="14851" max="14851" width="10.140625" style="4" bestFit="1" customWidth="1"/>
    <col min="14852" max="14852" width="13" style="4" customWidth="1"/>
    <col min="14853" max="14853" width="19.140625" style="4" bestFit="1" customWidth="1"/>
    <col min="14854" max="14854" width="14.5703125" style="4" customWidth="1"/>
    <col min="14855" max="14855" width="20.85546875" style="4" customWidth="1"/>
    <col min="14856" max="14856" width="16.85546875" style="4" customWidth="1"/>
    <col min="14857" max="14857" width="17.42578125" style="4" bestFit="1" customWidth="1"/>
    <col min="14858" max="14858" width="1.85546875" style="4" customWidth="1"/>
    <col min="14859" max="14864" width="0" style="4" hidden="1" customWidth="1"/>
    <col min="14865" max="15104" width="11.5703125" style="4"/>
    <col min="15105" max="15105" width="6.42578125" style="4" customWidth="1"/>
    <col min="15106" max="15106" width="2" style="4" bestFit="1" customWidth="1"/>
    <col min="15107" max="15107" width="10.140625" style="4" bestFit="1" customWidth="1"/>
    <col min="15108" max="15108" width="13" style="4" customWidth="1"/>
    <col min="15109" max="15109" width="19.140625" style="4" bestFit="1" customWidth="1"/>
    <col min="15110" max="15110" width="14.5703125" style="4" customWidth="1"/>
    <col min="15111" max="15111" width="20.85546875" style="4" customWidth="1"/>
    <col min="15112" max="15112" width="16.85546875" style="4" customWidth="1"/>
    <col min="15113" max="15113" width="17.42578125" style="4" bestFit="1" customWidth="1"/>
    <col min="15114" max="15114" width="1.85546875" style="4" customWidth="1"/>
    <col min="15115" max="15120" width="0" style="4" hidden="1" customWidth="1"/>
    <col min="15121" max="15360" width="11.5703125" style="4"/>
    <col min="15361" max="15361" width="6.42578125" style="4" customWidth="1"/>
    <col min="15362" max="15362" width="2" style="4" bestFit="1" customWidth="1"/>
    <col min="15363" max="15363" width="10.140625" style="4" bestFit="1" customWidth="1"/>
    <col min="15364" max="15364" width="13" style="4" customWidth="1"/>
    <col min="15365" max="15365" width="19.140625" style="4" bestFit="1" customWidth="1"/>
    <col min="15366" max="15366" width="14.5703125" style="4" customWidth="1"/>
    <col min="15367" max="15367" width="20.85546875" style="4" customWidth="1"/>
    <col min="15368" max="15368" width="16.85546875" style="4" customWidth="1"/>
    <col min="15369" max="15369" width="17.42578125" style="4" bestFit="1" customWidth="1"/>
    <col min="15370" max="15370" width="1.85546875" style="4" customWidth="1"/>
    <col min="15371" max="15376" width="0" style="4" hidden="1" customWidth="1"/>
    <col min="15377" max="15616" width="11.5703125" style="4"/>
    <col min="15617" max="15617" width="6.42578125" style="4" customWidth="1"/>
    <col min="15618" max="15618" width="2" style="4" bestFit="1" customWidth="1"/>
    <col min="15619" max="15619" width="10.140625" style="4" bestFit="1" customWidth="1"/>
    <col min="15620" max="15620" width="13" style="4" customWidth="1"/>
    <col min="15621" max="15621" width="19.140625" style="4" bestFit="1" customWidth="1"/>
    <col min="15622" max="15622" width="14.5703125" style="4" customWidth="1"/>
    <col min="15623" max="15623" width="20.85546875" style="4" customWidth="1"/>
    <col min="15624" max="15624" width="16.85546875" style="4" customWidth="1"/>
    <col min="15625" max="15625" width="17.42578125" style="4" bestFit="1" customWidth="1"/>
    <col min="15626" max="15626" width="1.85546875" style="4" customWidth="1"/>
    <col min="15627" max="15632" width="0" style="4" hidden="1" customWidth="1"/>
    <col min="15633" max="15872" width="11.5703125" style="4"/>
    <col min="15873" max="15873" width="6.42578125" style="4" customWidth="1"/>
    <col min="15874" max="15874" width="2" style="4" bestFit="1" customWidth="1"/>
    <col min="15875" max="15875" width="10.140625" style="4" bestFit="1" customWidth="1"/>
    <col min="15876" max="15876" width="13" style="4" customWidth="1"/>
    <col min="15877" max="15877" width="19.140625" style="4" bestFit="1" customWidth="1"/>
    <col min="15878" max="15878" width="14.5703125" style="4" customWidth="1"/>
    <col min="15879" max="15879" width="20.85546875" style="4" customWidth="1"/>
    <col min="15880" max="15880" width="16.85546875" style="4" customWidth="1"/>
    <col min="15881" max="15881" width="17.42578125" style="4" bestFit="1" customWidth="1"/>
    <col min="15882" max="15882" width="1.85546875" style="4" customWidth="1"/>
    <col min="15883" max="15888" width="0" style="4" hidden="1" customWidth="1"/>
    <col min="15889" max="16128" width="11.5703125" style="4"/>
    <col min="16129" max="16129" width="6.42578125" style="4" customWidth="1"/>
    <col min="16130" max="16130" width="2" style="4" bestFit="1" customWidth="1"/>
    <col min="16131" max="16131" width="10.140625" style="4" bestFit="1" customWidth="1"/>
    <col min="16132" max="16132" width="13" style="4" customWidth="1"/>
    <col min="16133" max="16133" width="19.140625" style="4" bestFit="1" customWidth="1"/>
    <col min="16134" max="16134" width="14.5703125" style="4" customWidth="1"/>
    <col min="16135" max="16135" width="20.85546875" style="4" customWidth="1"/>
    <col min="16136" max="16136" width="16.85546875" style="4" customWidth="1"/>
    <col min="16137" max="16137" width="17.42578125" style="4" bestFit="1" customWidth="1"/>
    <col min="16138" max="16138" width="1.85546875" style="4" customWidth="1"/>
    <col min="16139" max="16144" width="0" style="4" hidden="1" customWidth="1"/>
    <col min="16145" max="16384" width="11.5703125" style="4"/>
  </cols>
  <sheetData>
    <row r="1" spans="1:18" x14ac:dyDescent="0.2">
      <c r="A1" s="3"/>
      <c r="C1" s="4"/>
      <c r="D1" s="4"/>
      <c r="E1" s="4"/>
    </row>
    <row r="2" spans="1:18" x14ac:dyDescent="0.2">
      <c r="A2" s="3"/>
      <c r="B2" s="5"/>
      <c r="C2" s="5"/>
      <c r="D2" s="5"/>
      <c r="E2" s="5"/>
      <c r="F2" s="5"/>
      <c r="G2" s="5"/>
      <c r="H2" s="5"/>
      <c r="I2" s="5"/>
      <c r="J2" s="5"/>
      <c r="K2" s="5"/>
    </row>
    <row r="3" spans="1:18" ht="18.75" x14ac:dyDescent="0.3">
      <c r="A3" s="3"/>
      <c r="B3" s="5"/>
      <c r="C3" s="6" t="s">
        <v>38</v>
      </c>
      <c r="D3" s="7"/>
      <c r="E3" s="8"/>
      <c r="F3" s="8"/>
      <c r="G3" s="8"/>
      <c r="H3" s="8"/>
      <c r="I3" s="8"/>
      <c r="J3" s="8"/>
      <c r="K3" s="8"/>
      <c r="M3" s="9"/>
      <c r="N3" s="9"/>
      <c r="O3" s="9"/>
      <c r="P3" s="9"/>
      <c r="Q3" s="9"/>
      <c r="R3" s="9"/>
    </row>
    <row r="4" spans="1:18" x14ac:dyDescent="0.2">
      <c r="A4" s="3"/>
      <c r="B4" s="5"/>
      <c r="C4" s="5"/>
      <c r="D4" s="5"/>
      <c r="E4" s="5"/>
      <c r="F4" s="5"/>
      <c r="G4" s="5"/>
      <c r="H4" s="5"/>
      <c r="I4" s="5"/>
      <c r="J4" s="5"/>
      <c r="K4" s="5"/>
      <c r="M4" s="9"/>
      <c r="N4" s="9"/>
      <c r="O4" s="9"/>
      <c r="P4" s="9"/>
      <c r="Q4" s="9"/>
      <c r="R4" s="9"/>
    </row>
    <row r="5" spans="1:18" x14ac:dyDescent="0.2">
      <c r="A5" s="3"/>
      <c r="B5" s="5"/>
      <c r="C5" s="5"/>
      <c r="D5" s="5"/>
      <c r="E5" s="5"/>
      <c r="F5" s="5"/>
      <c r="G5" s="5"/>
      <c r="H5" s="5"/>
      <c r="I5" s="5"/>
      <c r="J5" s="5"/>
      <c r="K5" s="5"/>
      <c r="M5" s="10"/>
      <c r="N5" s="10"/>
      <c r="O5" s="10"/>
      <c r="P5" s="10"/>
      <c r="Q5" s="10"/>
      <c r="R5" s="10"/>
    </row>
    <row r="6" spans="1:18" x14ac:dyDescent="0.2">
      <c r="A6" s="3"/>
      <c r="B6" s="5"/>
      <c r="C6" s="115"/>
      <c r="D6" s="115"/>
      <c r="E6" s="115"/>
      <c r="F6" s="115"/>
      <c r="G6" s="5"/>
      <c r="H6" s="11"/>
      <c r="I6" s="75">
        <v>3668800</v>
      </c>
      <c r="J6" s="12" t="s">
        <v>0</v>
      </c>
      <c r="K6" s="5"/>
    </row>
    <row r="7" spans="1:18" x14ac:dyDescent="0.2">
      <c r="A7" s="3"/>
      <c r="B7" s="5"/>
      <c r="C7" s="13" t="s">
        <v>18</v>
      </c>
      <c r="D7" s="14"/>
      <c r="E7" s="15"/>
      <c r="F7" s="16">
        <f>+VDFA!F7</f>
        <v>43920</v>
      </c>
      <c r="G7" s="5"/>
      <c r="H7" s="17" t="s">
        <v>13</v>
      </c>
      <c r="I7" s="2">
        <f>+VDFA!I7</f>
        <v>0.28999999999999998</v>
      </c>
      <c r="J7" s="12" t="s">
        <v>0</v>
      </c>
      <c r="K7" s="5"/>
    </row>
    <row r="8" spans="1:18" x14ac:dyDescent="0.2">
      <c r="A8" s="3"/>
      <c r="B8" s="5"/>
      <c r="C8" s="18" t="s">
        <v>12</v>
      </c>
      <c r="D8" s="13"/>
      <c r="E8" s="15"/>
      <c r="F8" s="16">
        <f>+VDFA!F8</f>
        <v>43920</v>
      </c>
      <c r="G8" s="5"/>
      <c r="H8" s="11"/>
      <c r="I8" s="1">
        <v>0.45</v>
      </c>
      <c r="J8" s="12" t="s">
        <v>0</v>
      </c>
      <c r="K8" s="5"/>
      <c r="Q8" s="19" t="s">
        <v>26</v>
      </c>
    </row>
    <row r="9" spans="1:18" x14ac:dyDescent="0.2">
      <c r="A9" s="3"/>
      <c r="B9" s="5"/>
      <c r="C9" s="13" t="s">
        <v>28</v>
      </c>
      <c r="D9" s="14"/>
      <c r="E9" s="15"/>
      <c r="F9" s="20">
        <v>3668800</v>
      </c>
      <c r="G9" s="5"/>
      <c r="H9" s="17" t="s">
        <v>21</v>
      </c>
      <c r="I9" s="21">
        <f>+N26/I6</f>
        <v>0.98042375137098925</v>
      </c>
      <c r="J9" s="5"/>
      <c r="K9" s="5"/>
      <c r="Q9" s="22">
        <v>0.04</v>
      </c>
    </row>
    <row r="10" spans="1:18" x14ac:dyDescent="0.2">
      <c r="A10" s="3"/>
      <c r="B10" s="5"/>
      <c r="C10" s="13" t="s">
        <v>1</v>
      </c>
      <c r="D10" s="14"/>
      <c r="E10" s="15"/>
      <c r="F10" s="23" t="s">
        <v>2</v>
      </c>
      <c r="G10" s="5"/>
      <c r="H10" s="24" t="s">
        <v>20</v>
      </c>
      <c r="I10" s="25">
        <f>+XIRR(Q16:Q25,C16:C25)</f>
        <v>0.4499999940395355</v>
      </c>
      <c r="J10" s="5"/>
      <c r="K10" s="5"/>
      <c r="Q10" s="19" t="s">
        <v>24</v>
      </c>
    </row>
    <row r="11" spans="1:18" x14ac:dyDescent="0.2">
      <c r="A11" s="3"/>
      <c r="B11" s="5"/>
      <c r="C11" s="13" t="s">
        <v>34</v>
      </c>
      <c r="D11" s="14"/>
      <c r="E11" s="15"/>
      <c r="F11" s="23" t="s">
        <v>39</v>
      </c>
      <c r="G11" s="5"/>
      <c r="H11" s="24" t="s">
        <v>27</v>
      </c>
      <c r="I11" s="25">
        <f>((1+I10)^(1/12)-1)*12</f>
        <v>0.37737586537176249</v>
      </c>
      <c r="J11" s="26"/>
      <c r="K11" s="5"/>
      <c r="Q11" s="22">
        <v>0.37</v>
      </c>
    </row>
    <row r="12" spans="1:18" x14ac:dyDescent="0.2">
      <c r="A12" s="3"/>
      <c r="B12" s="5"/>
      <c r="C12" s="27" t="s">
        <v>16</v>
      </c>
      <c r="F12" s="29">
        <v>0.37</v>
      </c>
      <c r="G12" s="12"/>
      <c r="H12" s="5"/>
      <c r="I12" s="5"/>
      <c r="J12" s="5"/>
      <c r="K12" s="5"/>
      <c r="O12" s="46">
        <f>+I6*I9</f>
        <v>3596978.6590298852</v>
      </c>
      <c r="Q12" s="19" t="s">
        <v>25</v>
      </c>
    </row>
    <row r="13" spans="1:18" x14ac:dyDescent="0.2">
      <c r="A13" s="3"/>
      <c r="B13" s="5"/>
      <c r="C13" s="30" t="s">
        <v>17</v>
      </c>
      <c r="D13" s="31"/>
      <c r="E13" s="32"/>
      <c r="F13" s="33" t="s">
        <v>30</v>
      </c>
      <c r="G13" s="5"/>
      <c r="H13" s="34" t="s">
        <v>22</v>
      </c>
      <c r="I13" s="35">
        <f>+O26/N26/30</f>
        <v>6.9167891222011653</v>
      </c>
      <c r="J13" s="5"/>
      <c r="K13" s="5"/>
      <c r="Q13" s="22">
        <v>0.45</v>
      </c>
    </row>
    <row r="14" spans="1:18" ht="34.5" customHeight="1" x14ac:dyDescent="0.2">
      <c r="A14" s="3"/>
      <c r="B14" s="5"/>
      <c r="C14" s="5"/>
      <c r="D14" s="5"/>
      <c r="E14" s="5"/>
      <c r="F14" s="5"/>
      <c r="G14" s="5"/>
      <c r="H14" s="5"/>
      <c r="I14" s="5"/>
      <c r="J14" s="5"/>
      <c r="K14" s="5"/>
    </row>
    <row r="15" spans="1:18" ht="15.75" x14ac:dyDescent="0.2">
      <c r="A15" s="3"/>
      <c r="B15" s="5"/>
      <c r="C15" s="36" t="s">
        <v>3</v>
      </c>
      <c r="D15" s="36" t="s">
        <v>9</v>
      </c>
      <c r="E15" s="36" t="s">
        <v>29</v>
      </c>
      <c r="F15" s="36" t="s">
        <v>4</v>
      </c>
      <c r="G15" s="36" t="s">
        <v>5</v>
      </c>
      <c r="H15" s="36" t="s">
        <v>6</v>
      </c>
      <c r="I15" s="36" t="s">
        <v>7</v>
      </c>
      <c r="J15" s="36" t="s">
        <v>8</v>
      </c>
      <c r="K15" s="83"/>
      <c r="L15" s="19"/>
      <c r="M15" s="38" t="s">
        <v>9</v>
      </c>
      <c r="N15" s="38" t="s">
        <v>10</v>
      </c>
      <c r="O15" s="38" t="s">
        <v>11</v>
      </c>
      <c r="Q15" s="38" t="s">
        <v>23</v>
      </c>
    </row>
    <row r="16" spans="1:18" x14ac:dyDescent="0.2">
      <c r="A16" s="3"/>
      <c r="B16" s="5"/>
      <c r="C16" s="39">
        <f>+F8</f>
        <v>43920</v>
      </c>
      <c r="D16" s="40"/>
      <c r="E16" s="41"/>
      <c r="F16" s="42"/>
      <c r="G16" s="42"/>
      <c r="H16" s="42"/>
      <c r="I16" s="43"/>
      <c r="J16" s="44">
        <f>+I6</f>
        <v>3668800</v>
      </c>
      <c r="K16" s="45"/>
      <c r="Q16" s="46">
        <f>+-(I6*I9)</f>
        <v>-3596978.6590298852</v>
      </c>
    </row>
    <row r="17" spans="1:18" x14ac:dyDescent="0.2">
      <c r="A17" s="3"/>
      <c r="B17" s="5"/>
      <c r="C17" s="39">
        <v>43931</v>
      </c>
      <c r="D17" s="47">
        <f>+M17</f>
        <v>11</v>
      </c>
      <c r="E17" s="48">
        <v>0</v>
      </c>
      <c r="F17" s="49">
        <v>0</v>
      </c>
      <c r="G17" s="50">
        <f t="shared" ref="G17:G24" si="0">+$I$6*F17</f>
        <v>0</v>
      </c>
      <c r="H17" s="50">
        <v>0</v>
      </c>
      <c r="I17" s="50">
        <f t="shared" ref="I17:I25" si="1">+G17+H17</f>
        <v>0</v>
      </c>
      <c r="J17" s="51">
        <f t="shared" ref="J17:J25" si="2">+J16-G17</f>
        <v>3668800</v>
      </c>
      <c r="K17" s="45"/>
      <c r="M17" s="52">
        <f t="shared" ref="M17:M23" si="3">+C17-$F$8</f>
        <v>11</v>
      </c>
      <c r="N17" s="46">
        <f t="shared" ref="N17:N23" si="4">I17/((1+$I$8)^(M17/365))</f>
        <v>0</v>
      </c>
      <c r="O17" s="46">
        <f>+M17*N17</f>
        <v>0</v>
      </c>
      <c r="Q17" s="46">
        <v>0</v>
      </c>
      <c r="R17" s="53"/>
    </row>
    <row r="18" spans="1:18" x14ac:dyDescent="0.2">
      <c r="A18" s="3"/>
      <c r="B18" s="54"/>
      <c r="C18" s="55">
        <v>43941</v>
      </c>
      <c r="D18" s="47">
        <f t="shared" ref="D18:D25" si="5">+M18</f>
        <v>21</v>
      </c>
      <c r="E18" s="48">
        <v>0</v>
      </c>
      <c r="F18" s="49">
        <v>0</v>
      </c>
      <c r="G18" s="50">
        <f t="shared" si="0"/>
        <v>0</v>
      </c>
      <c r="H18" s="50">
        <v>0</v>
      </c>
      <c r="I18" s="50">
        <f t="shared" si="1"/>
        <v>0</v>
      </c>
      <c r="J18" s="51">
        <f t="shared" si="2"/>
        <v>3668800</v>
      </c>
      <c r="K18" s="56"/>
      <c r="M18" s="52">
        <f t="shared" si="3"/>
        <v>21</v>
      </c>
      <c r="N18" s="46">
        <f t="shared" si="4"/>
        <v>0</v>
      </c>
      <c r="O18" s="46">
        <f>+M18*N18</f>
        <v>0</v>
      </c>
      <c r="Q18" s="46">
        <v>0</v>
      </c>
      <c r="R18" s="53"/>
    </row>
    <row r="19" spans="1:18" x14ac:dyDescent="0.2">
      <c r="A19" s="3"/>
      <c r="B19" s="5"/>
      <c r="C19" s="55">
        <v>43971</v>
      </c>
      <c r="D19" s="47">
        <f t="shared" si="5"/>
        <v>51</v>
      </c>
      <c r="E19" s="48">
        <v>0</v>
      </c>
      <c r="F19" s="49">
        <v>0</v>
      </c>
      <c r="G19" s="50">
        <f t="shared" si="0"/>
        <v>0</v>
      </c>
      <c r="H19" s="50">
        <v>0</v>
      </c>
      <c r="I19" s="50">
        <f t="shared" si="1"/>
        <v>0</v>
      </c>
      <c r="J19" s="51">
        <f t="shared" si="2"/>
        <v>3668800</v>
      </c>
      <c r="K19" s="5"/>
      <c r="M19" s="52">
        <f t="shared" si="3"/>
        <v>51</v>
      </c>
      <c r="N19" s="46">
        <f t="shared" si="4"/>
        <v>0</v>
      </c>
      <c r="O19" s="46">
        <f>+M19*N19</f>
        <v>0</v>
      </c>
      <c r="Q19" s="46">
        <v>0</v>
      </c>
      <c r="R19" s="53"/>
    </row>
    <row r="20" spans="1:18" ht="13.5" customHeight="1" x14ac:dyDescent="0.2">
      <c r="A20" s="3"/>
      <c r="B20" s="5"/>
      <c r="C20" s="55">
        <v>44004</v>
      </c>
      <c r="D20" s="47">
        <f t="shared" si="5"/>
        <v>84</v>
      </c>
      <c r="E20" s="48">
        <v>0</v>
      </c>
      <c r="F20" s="49">
        <v>0</v>
      </c>
      <c r="G20" s="50">
        <f t="shared" si="0"/>
        <v>0</v>
      </c>
      <c r="H20" s="50">
        <v>0</v>
      </c>
      <c r="I20" s="50">
        <f t="shared" si="1"/>
        <v>0</v>
      </c>
      <c r="J20" s="51">
        <f t="shared" si="2"/>
        <v>3668800</v>
      </c>
      <c r="K20" s="5"/>
      <c r="M20" s="52">
        <f t="shared" si="3"/>
        <v>84</v>
      </c>
      <c r="N20" s="46">
        <f t="shared" si="4"/>
        <v>0</v>
      </c>
      <c r="O20" s="57">
        <f>+M20*N20</f>
        <v>0</v>
      </c>
      <c r="Q20" s="46">
        <v>0</v>
      </c>
    </row>
    <row r="21" spans="1:18" ht="13.5" customHeight="1" x14ac:dyDescent="0.2">
      <c r="A21" s="3"/>
      <c r="B21" s="77"/>
      <c r="C21" s="76">
        <v>44032</v>
      </c>
      <c r="D21" s="47">
        <f t="shared" si="5"/>
        <v>112</v>
      </c>
      <c r="E21" s="48">
        <v>0</v>
      </c>
      <c r="F21" s="49">
        <v>0</v>
      </c>
      <c r="G21" s="50">
        <f t="shared" si="0"/>
        <v>0</v>
      </c>
      <c r="H21" s="50">
        <v>0</v>
      </c>
      <c r="I21" s="50">
        <f t="shared" si="1"/>
        <v>0</v>
      </c>
      <c r="J21" s="51">
        <f t="shared" si="2"/>
        <v>3668800</v>
      </c>
      <c r="K21" s="89"/>
      <c r="M21" s="52">
        <f t="shared" si="3"/>
        <v>112</v>
      </c>
      <c r="N21" s="46">
        <f t="shared" si="4"/>
        <v>0</v>
      </c>
      <c r="O21" s="57">
        <f t="shared" ref="O21" si="6">+M21*N21</f>
        <v>0</v>
      </c>
      <c r="Q21" s="46">
        <v>0</v>
      </c>
    </row>
    <row r="22" spans="1:18" ht="13.5" customHeight="1" x14ac:dyDescent="0.2">
      <c r="A22" s="3"/>
      <c r="B22" s="77"/>
      <c r="C22" s="76">
        <v>44063</v>
      </c>
      <c r="D22" s="47">
        <f t="shared" ref="D22" si="7">+M22</f>
        <v>143</v>
      </c>
      <c r="E22" s="48">
        <v>0</v>
      </c>
      <c r="F22" s="49">
        <v>0</v>
      </c>
      <c r="G22" s="50">
        <f t="shared" ref="G22" si="8">+$I$6*F22</f>
        <v>0</v>
      </c>
      <c r="H22" s="50">
        <v>0</v>
      </c>
      <c r="I22" s="50">
        <f t="shared" ref="I22" si="9">+G22+H22</f>
        <v>0</v>
      </c>
      <c r="J22" s="51">
        <f t="shared" ref="J22" si="10">+J21-G22</f>
        <v>3668800</v>
      </c>
      <c r="K22" s="89"/>
      <c r="M22" s="52">
        <f t="shared" ref="M22" si="11">+C22-$F$8</f>
        <v>143</v>
      </c>
      <c r="N22" s="46">
        <f t="shared" ref="N22" si="12">I22/((1+$I$8)^(M22/365))</f>
        <v>0</v>
      </c>
      <c r="O22" s="57">
        <f t="shared" ref="O22" si="13">+M22*N22</f>
        <v>0</v>
      </c>
      <c r="Q22" s="46">
        <v>0</v>
      </c>
    </row>
    <row r="23" spans="1:18" ht="13.5" customHeight="1" x14ac:dyDescent="0.2">
      <c r="A23" s="3"/>
      <c r="B23" s="5"/>
      <c r="C23" s="101">
        <v>44095</v>
      </c>
      <c r="D23" s="47">
        <f t="shared" si="5"/>
        <v>175</v>
      </c>
      <c r="E23" s="48">
        <v>0</v>
      </c>
      <c r="F23" s="49">
        <v>0</v>
      </c>
      <c r="G23" s="50">
        <f t="shared" si="0"/>
        <v>0</v>
      </c>
      <c r="H23" s="50">
        <v>0</v>
      </c>
      <c r="I23" s="50">
        <f t="shared" si="1"/>
        <v>0</v>
      </c>
      <c r="J23" s="51">
        <f>+J21-G23</f>
        <v>3668800</v>
      </c>
      <c r="K23" s="5"/>
      <c r="M23" s="52">
        <f t="shared" si="3"/>
        <v>175</v>
      </c>
      <c r="N23" s="46">
        <f t="shared" si="4"/>
        <v>0</v>
      </c>
      <c r="O23" s="57">
        <f t="shared" ref="O23:O25" si="14">+M23*N23</f>
        <v>0</v>
      </c>
      <c r="Q23" s="46">
        <v>0</v>
      </c>
    </row>
    <row r="24" spans="1:18" ht="13.5" customHeight="1" x14ac:dyDescent="0.2">
      <c r="A24" s="3"/>
      <c r="B24" s="5"/>
      <c r="C24" s="101">
        <v>44124</v>
      </c>
      <c r="D24" s="47">
        <f t="shared" si="5"/>
        <v>204</v>
      </c>
      <c r="E24" s="88">
        <f>+$F$12</f>
        <v>0.37</v>
      </c>
      <c r="F24" s="49">
        <v>0.86353139991277805</v>
      </c>
      <c r="G24" s="50">
        <f t="shared" si="0"/>
        <v>3168124</v>
      </c>
      <c r="H24" s="50">
        <f>+J23*$F$12*(C24-F7)/365</f>
        <v>758687.73698630137</v>
      </c>
      <c r="I24" s="50">
        <f t="shared" si="1"/>
        <v>3926811.7369863014</v>
      </c>
      <c r="J24" s="51">
        <f t="shared" si="2"/>
        <v>500676</v>
      </c>
      <c r="K24" s="5"/>
      <c r="M24" s="52">
        <f t="shared" ref="M24:M25" si="15">+C24-$F$8</f>
        <v>204</v>
      </c>
      <c r="N24" s="46">
        <f t="shared" ref="N24:N25" si="16">I24/((1+$I$8)^(M24/365))</f>
        <v>3190441.9040320544</v>
      </c>
      <c r="O24" s="57">
        <f t="shared" si="14"/>
        <v>650850148.42253911</v>
      </c>
      <c r="Q24" s="46">
        <f>J23*MAX(MIN($I$7+$Q$9,$Q$13),$Q$11)*(C24-F7)/365+G24</f>
        <v>3926811.7369863014</v>
      </c>
    </row>
    <row r="25" spans="1:18" ht="13.5" customHeight="1" x14ac:dyDescent="0.2">
      <c r="A25" s="3"/>
      <c r="B25" s="5"/>
      <c r="C25" s="78">
        <v>44155</v>
      </c>
      <c r="D25" s="47">
        <f t="shared" si="5"/>
        <v>235</v>
      </c>
      <c r="E25" s="88">
        <f>+$F$12</f>
        <v>0.37</v>
      </c>
      <c r="F25" s="49">
        <v>0.13646860008722198</v>
      </c>
      <c r="G25" s="50">
        <f t="shared" ref="G25" si="17">+$I$6*F25</f>
        <v>500676</v>
      </c>
      <c r="H25" s="50">
        <f>+J24*$F$12*(C25-C24)/365</f>
        <v>15733.571835616438</v>
      </c>
      <c r="I25" s="50">
        <f t="shared" si="1"/>
        <v>516409.57183561643</v>
      </c>
      <c r="J25" s="51">
        <f t="shared" si="2"/>
        <v>0</v>
      </c>
      <c r="K25" s="5"/>
      <c r="M25" s="52">
        <f t="shared" si="15"/>
        <v>235</v>
      </c>
      <c r="N25" s="46">
        <f t="shared" si="16"/>
        <v>406536.75499783078</v>
      </c>
      <c r="O25" s="57">
        <f t="shared" si="14"/>
        <v>95536137.424490228</v>
      </c>
      <c r="Q25" s="46">
        <f>J24*MAX(MIN($I$7+$Q$9,$Q$13),$Q$11)*(C25-C24)/365+G25</f>
        <v>516409.57183561643</v>
      </c>
    </row>
    <row r="26" spans="1:18" ht="13.5" customHeight="1" x14ac:dyDescent="0.2">
      <c r="A26" s="3"/>
      <c r="B26" s="5"/>
      <c r="C26" s="61"/>
      <c r="D26" s="62"/>
      <c r="E26" s="63"/>
      <c r="F26" s="111">
        <f>+SUM(F17:F25)</f>
        <v>1</v>
      </c>
      <c r="G26" s="112">
        <f>SUM(G17:G25)</f>
        <v>3668800</v>
      </c>
      <c r="H26" s="113">
        <f>SUM(H17:H25)</f>
        <v>774421.30882191786</v>
      </c>
      <c r="I26" s="113">
        <f>SUM(I17:I25)</f>
        <v>4443221.3088219175</v>
      </c>
      <c r="J26" s="65"/>
      <c r="K26" s="5"/>
      <c r="M26" s="52"/>
      <c r="N26" s="69">
        <f>SUM(N17:N25)</f>
        <v>3596978.6590298852</v>
      </c>
      <c r="O26" s="69">
        <f>SUM(O17:O25)</f>
        <v>746386285.84702933</v>
      </c>
      <c r="Q26" s="69">
        <f>SUM(Q17:Q25)</f>
        <v>4443221.3088219175</v>
      </c>
    </row>
    <row r="27" spans="1:18" ht="13.5" customHeight="1" x14ac:dyDescent="0.2">
      <c r="A27" s="3"/>
      <c r="B27" s="5"/>
      <c r="C27" s="52"/>
      <c r="D27" s="52"/>
      <c r="E27" s="52"/>
      <c r="F27" s="52"/>
      <c r="G27" s="52"/>
      <c r="H27" s="52"/>
      <c r="I27" s="52"/>
      <c r="J27" s="52"/>
      <c r="K27" s="5"/>
      <c r="M27" s="52"/>
      <c r="N27" s="66"/>
      <c r="O27" s="66"/>
      <c r="Q27" s="66"/>
    </row>
    <row r="28" spans="1:18" ht="13.5" customHeight="1" x14ac:dyDescent="0.2">
      <c r="A28" s="3"/>
      <c r="B28" s="5"/>
      <c r="C28" s="116" t="s">
        <v>14</v>
      </c>
      <c r="D28" s="117"/>
      <c r="E28" s="117"/>
      <c r="F28" s="117"/>
      <c r="G28" s="117"/>
      <c r="H28" s="117"/>
      <c r="I28" s="117"/>
      <c r="J28" s="118"/>
      <c r="K28" s="5"/>
      <c r="M28" s="52"/>
      <c r="N28" s="66"/>
      <c r="O28" s="66"/>
      <c r="Q28" s="66"/>
    </row>
    <row r="29" spans="1:18" ht="13.5" customHeight="1" x14ac:dyDescent="0.2">
      <c r="A29" s="3"/>
      <c r="B29" s="5"/>
      <c r="C29" s="119"/>
      <c r="D29" s="120"/>
      <c r="E29" s="120"/>
      <c r="F29" s="120"/>
      <c r="G29" s="120"/>
      <c r="H29" s="120"/>
      <c r="I29" s="120"/>
      <c r="J29" s="121"/>
      <c r="K29" s="5"/>
      <c r="M29" s="52"/>
      <c r="N29" s="66"/>
      <c r="O29" s="66"/>
      <c r="Q29" s="66"/>
    </row>
    <row r="30" spans="1:18" x14ac:dyDescent="0.2">
      <c r="A30" s="3"/>
      <c r="B30" s="5"/>
      <c r="C30" s="119"/>
      <c r="D30" s="120"/>
      <c r="E30" s="120"/>
      <c r="F30" s="120"/>
      <c r="G30" s="120"/>
      <c r="H30" s="120"/>
      <c r="I30" s="120"/>
      <c r="J30" s="121"/>
      <c r="K30" s="5"/>
      <c r="M30" s="52"/>
      <c r="N30" s="67"/>
      <c r="O30" s="68"/>
      <c r="Q30" s="68"/>
    </row>
    <row r="31" spans="1:18" x14ac:dyDescent="0.2">
      <c r="A31" s="3"/>
      <c r="B31" s="5"/>
      <c r="C31" s="119"/>
      <c r="D31" s="120"/>
      <c r="E31" s="120"/>
      <c r="F31" s="120"/>
      <c r="G31" s="120"/>
      <c r="H31" s="120"/>
      <c r="I31" s="120"/>
      <c r="J31" s="121"/>
      <c r="K31" s="5"/>
      <c r="M31" s="52"/>
      <c r="N31" s="67"/>
      <c r="O31" s="68"/>
      <c r="Q31" s="68"/>
    </row>
    <row r="32" spans="1:18" x14ac:dyDescent="0.2">
      <c r="A32" s="3"/>
      <c r="B32" s="5"/>
      <c r="C32" s="119"/>
      <c r="D32" s="120"/>
      <c r="E32" s="120"/>
      <c r="F32" s="120"/>
      <c r="G32" s="120"/>
      <c r="H32" s="120"/>
      <c r="I32" s="120"/>
      <c r="J32" s="121"/>
      <c r="K32" s="5"/>
      <c r="M32" s="52"/>
      <c r="N32" s="67"/>
      <c r="O32" s="68"/>
      <c r="Q32" s="68"/>
    </row>
    <row r="33" spans="1:11" x14ac:dyDescent="0.2">
      <c r="A33" s="3"/>
      <c r="B33" s="5"/>
      <c r="C33" s="119"/>
      <c r="D33" s="120"/>
      <c r="E33" s="120"/>
      <c r="F33" s="120"/>
      <c r="G33" s="120"/>
      <c r="H33" s="120"/>
      <c r="I33" s="120"/>
      <c r="J33" s="121"/>
      <c r="K33" s="5"/>
    </row>
    <row r="34" spans="1:11" ht="18" customHeight="1" x14ac:dyDescent="0.2">
      <c r="A34" s="3"/>
      <c r="B34" s="5"/>
      <c r="C34" s="122"/>
      <c r="D34" s="123"/>
      <c r="E34" s="123"/>
      <c r="F34" s="123"/>
      <c r="G34" s="123"/>
      <c r="H34" s="123"/>
      <c r="I34" s="123"/>
      <c r="J34" s="124"/>
      <c r="K34" s="5"/>
    </row>
    <row r="35" spans="1:11" ht="12.75" customHeight="1" x14ac:dyDescent="0.2">
      <c r="C35" s="4"/>
      <c r="D35" s="4"/>
      <c r="E35" s="4"/>
      <c r="G35" s="70"/>
      <c r="I35" s="53"/>
    </row>
    <row r="36" spans="1:11" ht="12.75" customHeight="1" x14ac:dyDescent="0.2">
      <c r="G36" s="71"/>
      <c r="I36" s="72"/>
    </row>
    <row r="37" spans="1:11" ht="12.75" customHeight="1" x14ac:dyDescent="0.2">
      <c r="C37" s="73"/>
      <c r="D37" s="73"/>
      <c r="E37" s="79"/>
      <c r="F37" s="82"/>
      <c r="G37" s="73"/>
      <c r="H37" s="85"/>
      <c r="I37" s="73"/>
      <c r="J37" s="73"/>
    </row>
    <row r="38" spans="1:11" ht="12.75" customHeight="1" x14ac:dyDescent="0.2">
      <c r="C38" s="73"/>
      <c r="D38" s="73"/>
      <c r="E38" s="79"/>
      <c r="F38" s="82"/>
      <c r="G38" s="73"/>
      <c r="H38" s="90"/>
      <c r="I38" s="91"/>
      <c r="J38" s="73"/>
    </row>
    <row r="39" spans="1:11" x14ac:dyDescent="0.2">
      <c r="C39" s="73"/>
      <c r="D39" s="73"/>
      <c r="E39" s="79"/>
      <c r="F39" s="82"/>
      <c r="G39" s="85"/>
      <c r="H39" s="90"/>
      <c r="I39" s="91"/>
      <c r="J39" s="73"/>
    </row>
    <row r="40" spans="1:11" x14ac:dyDescent="0.2">
      <c r="C40" s="73"/>
      <c r="D40" s="73"/>
      <c r="E40" s="79"/>
      <c r="F40" s="82"/>
      <c r="G40" s="86"/>
      <c r="H40" s="87"/>
      <c r="I40" s="73"/>
      <c r="J40" s="73"/>
    </row>
    <row r="41" spans="1:11" x14ac:dyDescent="0.2">
      <c r="C41" s="73"/>
      <c r="D41" s="73"/>
      <c r="E41" s="79"/>
      <c r="F41" s="82"/>
      <c r="G41" s="86"/>
      <c r="H41" s="87"/>
      <c r="I41" s="73"/>
      <c r="J41" s="73"/>
    </row>
    <row r="42" spans="1:11" x14ac:dyDescent="0.2">
      <c r="C42" s="73"/>
      <c r="D42" s="73"/>
      <c r="E42" s="79"/>
      <c r="F42" s="82"/>
      <c r="G42" s="86"/>
      <c r="H42" s="87"/>
      <c r="I42" s="73"/>
      <c r="J42" s="73"/>
    </row>
    <row r="43" spans="1:11" x14ac:dyDescent="0.2">
      <c r="C43" s="73"/>
      <c r="D43" s="73"/>
      <c r="E43" s="79"/>
      <c r="F43" s="82"/>
      <c r="G43" s="86"/>
      <c r="H43" s="87"/>
      <c r="I43" s="73"/>
      <c r="J43" s="73"/>
    </row>
    <row r="44" spans="1:11" x14ac:dyDescent="0.2">
      <c r="C44" s="73"/>
      <c r="D44" s="73"/>
      <c r="E44" s="79"/>
      <c r="F44" s="82"/>
      <c r="G44" s="86"/>
      <c r="H44" s="87"/>
      <c r="I44" s="73"/>
      <c r="J44" s="73"/>
    </row>
    <row r="45" spans="1:11" x14ac:dyDescent="0.2">
      <c r="C45" s="74"/>
      <c r="D45" s="74"/>
      <c r="E45" s="74"/>
      <c r="F45" s="74"/>
      <c r="G45" s="74"/>
      <c r="H45" s="74"/>
      <c r="I45" s="74"/>
      <c r="J45" s="74"/>
    </row>
    <row r="46" spans="1:11" x14ac:dyDescent="0.2">
      <c r="C46" s="74"/>
      <c r="D46" s="74"/>
      <c r="E46" s="74"/>
      <c r="F46" s="74"/>
      <c r="G46" s="74"/>
      <c r="H46" s="74"/>
      <c r="I46" s="74"/>
      <c r="J46" s="74"/>
    </row>
    <row r="47" spans="1:11" x14ac:dyDescent="0.2">
      <c r="C47" s="74"/>
      <c r="D47" s="74"/>
      <c r="E47" s="74"/>
      <c r="F47" s="74"/>
      <c r="G47" s="74"/>
      <c r="H47" s="74"/>
      <c r="I47" s="74"/>
      <c r="J47" s="74"/>
    </row>
  </sheetData>
  <protectedRanges>
    <protectedRange sqref="I6:I8 F12" name="Rango1"/>
  </protectedRanges>
  <mergeCells count="2">
    <mergeCell ref="C6:F6"/>
    <mergeCell ref="C28:J34"/>
  </mergeCells>
  <conditionalFormatting sqref="F37:F44">
    <cfRule type="notContainsBlanks" dxfId="3" priority="4">
      <formula>LEN(TRIM(F37))&gt;0</formula>
    </cfRule>
    <cfRule type="notContainsBlanks" dxfId="2" priority="5">
      <formula>LEN(TRIM(F37))&gt;0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3"/>
  <sheetViews>
    <sheetView showGridLines="0" zoomScale="90" zoomScaleNormal="90" zoomScalePageLayoutView="50" workbookViewId="0"/>
  </sheetViews>
  <sheetFormatPr baseColWidth="10" defaultRowHeight="12.75" outlineLevelCol="1" x14ac:dyDescent="0.2"/>
  <cols>
    <col min="1" max="1" width="37.85546875" style="4" customWidth="1"/>
    <col min="2" max="2" width="7" style="4" customWidth="1"/>
    <col min="3" max="3" width="12.5703125" style="28" bestFit="1" customWidth="1"/>
    <col min="4" max="4" width="6.28515625" style="28" customWidth="1"/>
    <col min="5" max="5" width="11.7109375" style="28" customWidth="1"/>
    <col min="6" max="6" width="17.28515625" style="4" bestFit="1" customWidth="1"/>
    <col min="7" max="10" width="16.7109375" style="4" customWidth="1"/>
    <col min="11" max="11" width="1.85546875" style="4" customWidth="1"/>
    <col min="12" max="12" width="5.5703125" style="4" customWidth="1"/>
    <col min="13" max="13" width="10.28515625" style="4" customWidth="1" outlineLevel="1"/>
    <col min="14" max="14" width="14.85546875" style="4" customWidth="1" outlineLevel="1"/>
    <col min="15" max="15" width="17.42578125" style="4" customWidth="1" outlineLevel="1"/>
    <col min="16" max="16" width="11.42578125" style="4" customWidth="1" outlineLevel="1"/>
    <col min="17" max="17" width="17.42578125" style="4" customWidth="1" outlineLevel="1"/>
    <col min="18" max="255" width="11.5703125" style="4"/>
    <col min="256" max="256" width="6.42578125" style="4" customWidth="1"/>
    <col min="257" max="257" width="2" style="4" bestFit="1" customWidth="1"/>
    <col min="258" max="258" width="10.140625" style="4" bestFit="1" customWidth="1"/>
    <col min="259" max="259" width="13" style="4" customWidth="1"/>
    <col min="260" max="260" width="19.140625" style="4" bestFit="1" customWidth="1"/>
    <col min="261" max="261" width="14.5703125" style="4" customWidth="1"/>
    <col min="262" max="262" width="20.85546875" style="4" customWidth="1"/>
    <col min="263" max="263" width="16.85546875" style="4" customWidth="1"/>
    <col min="264" max="264" width="17.42578125" style="4" bestFit="1" customWidth="1"/>
    <col min="265" max="265" width="1.85546875" style="4" customWidth="1"/>
    <col min="266" max="271" width="0" style="4" hidden="1" customWidth="1"/>
    <col min="272" max="511" width="11.5703125" style="4"/>
    <col min="512" max="512" width="6.42578125" style="4" customWidth="1"/>
    <col min="513" max="513" width="2" style="4" bestFit="1" customWidth="1"/>
    <col min="514" max="514" width="10.140625" style="4" bestFit="1" customWidth="1"/>
    <col min="515" max="515" width="13" style="4" customWidth="1"/>
    <col min="516" max="516" width="19.140625" style="4" bestFit="1" customWidth="1"/>
    <col min="517" max="517" width="14.5703125" style="4" customWidth="1"/>
    <col min="518" max="518" width="20.85546875" style="4" customWidth="1"/>
    <col min="519" max="519" width="16.85546875" style="4" customWidth="1"/>
    <col min="520" max="520" width="17.42578125" style="4" bestFit="1" customWidth="1"/>
    <col min="521" max="521" width="1.85546875" style="4" customWidth="1"/>
    <col min="522" max="527" width="0" style="4" hidden="1" customWidth="1"/>
    <col min="528" max="767" width="11.5703125" style="4"/>
    <col min="768" max="768" width="6.42578125" style="4" customWidth="1"/>
    <col min="769" max="769" width="2" style="4" bestFit="1" customWidth="1"/>
    <col min="770" max="770" width="10.140625" style="4" bestFit="1" customWidth="1"/>
    <col min="771" max="771" width="13" style="4" customWidth="1"/>
    <col min="772" max="772" width="19.140625" style="4" bestFit="1" customWidth="1"/>
    <col min="773" max="773" width="14.5703125" style="4" customWidth="1"/>
    <col min="774" max="774" width="20.85546875" style="4" customWidth="1"/>
    <col min="775" max="775" width="16.85546875" style="4" customWidth="1"/>
    <col min="776" max="776" width="17.42578125" style="4" bestFit="1" customWidth="1"/>
    <col min="777" max="777" width="1.85546875" style="4" customWidth="1"/>
    <col min="778" max="783" width="0" style="4" hidden="1" customWidth="1"/>
    <col min="784" max="1023" width="11.5703125" style="4"/>
    <col min="1024" max="1024" width="6.42578125" style="4" customWidth="1"/>
    <col min="1025" max="1025" width="2" style="4" bestFit="1" customWidth="1"/>
    <col min="1026" max="1026" width="10.140625" style="4" bestFit="1" customWidth="1"/>
    <col min="1027" max="1027" width="13" style="4" customWidth="1"/>
    <col min="1028" max="1028" width="19.140625" style="4" bestFit="1" customWidth="1"/>
    <col min="1029" max="1029" width="14.5703125" style="4" customWidth="1"/>
    <col min="1030" max="1030" width="20.85546875" style="4" customWidth="1"/>
    <col min="1031" max="1031" width="16.85546875" style="4" customWidth="1"/>
    <col min="1032" max="1032" width="17.42578125" style="4" bestFit="1" customWidth="1"/>
    <col min="1033" max="1033" width="1.85546875" style="4" customWidth="1"/>
    <col min="1034" max="1039" width="0" style="4" hidden="1" customWidth="1"/>
    <col min="1040" max="1279" width="11.5703125" style="4"/>
    <col min="1280" max="1280" width="6.42578125" style="4" customWidth="1"/>
    <col min="1281" max="1281" width="2" style="4" bestFit="1" customWidth="1"/>
    <col min="1282" max="1282" width="10.140625" style="4" bestFit="1" customWidth="1"/>
    <col min="1283" max="1283" width="13" style="4" customWidth="1"/>
    <col min="1284" max="1284" width="19.140625" style="4" bestFit="1" customWidth="1"/>
    <col min="1285" max="1285" width="14.5703125" style="4" customWidth="1"/>
    <col min="1286" max="1286" width="20.85546875" style="4" customWidth="1"/>
    <col min="1287" max="1287" width="16.85546875" style="4" customWidth="1"/>
    <col min="1288" max="1288" width="17.42578125" style="4" bestFit="1" customWidth="1"/>
    <col min="1289" max="1289" width="1.85546875" style="4" customWidth="1"/>
    <col min="1290" max="1295" width="0" style="4" hidden="1" customWidth="1"/>
    <col min="1296" max="1535" width="11.5703125" style="4"/>
    <col min="1536" max="1536" width="6.42578125" style="4" customWidth="1"/>
    <col min="1537" max="1537" width="2" style="4" bestFit="1" customWidth="1"/>
    <col min="1538" max="1538" width="10.140625" style="4" bestFit="1" customWidth="1"/>
    <col min="1539" max="1539" width="13" style="4" customWidth="1"/>
    <col min="1540" max="1540" width="19.140625" style="4" bestFit="1" customWidth="1"/>
    <col min="1541" max="1541" width="14.5703125" style="4" customWidth="1"/>
    <col min="1542" max="1542" width="20.85546875" style="4" customWidth="1"/>
    <col min="1543" max="1543" width="16.85546875" style="4" customWidth="1"/>
    <col min="1544" max="1544" width="17.42578125" style="4" bestFit="1" customWidth="1"/>
    <col min="1545" max="1545" width="1.85546875" style="4" customWidth="1"/>
    <col min="1546" max="1551" width="0" style="4" hidden="1" customWidth="1"/>
    <col min="1552" max="1791" width="11.5703125" style="4"/>
    <col min="1792" max="1792" width="6.42578125" style="4" customWidth="1"/>
    <col min="1793" max="1793" width="2" style="4" bestFit="1" customWidth="1"/>
    <col min="1794" max="1794" width="10.140625" style="4" bestFit="1" customWidth="1"/>
    <col min="1795" max="1795" width="13" style="4" customWidth="1"/>
    <col min="1796" max="1796" width="19.140625" style="4" bestFit="1" customWidth="1"/>
    <col min="1797" max="1797" width="14.5703125" style="4" customWidth="1"/>
    <col min="1798" max="1798" width="20.85546875" style="4" customWidth="1"/>
    <col min="1799" max="1799" width="16.85546875" style="4" customWidth="1"/>
    <col min="1800" max="1800" width="17.42578125" style="4" bestFit="1" customWidth="1"/>
    <col min="1801" max="1801" width="1.85546875" style="4" customWidth="1"/>
    <col min="1802" max="1807" width="0" style="4" hidden="1" customWidth="1"/>
    <col min="1808" max="2047" width="11.5703125" style="4"/>
    <col min="2048" max="2048" width="6.42578125" style="4" customWidth="1"/>
    <col min="2049" max="2049" width="2" style="4" bestFit="1" customWidth="1"/>
    <col min="2050" max="2050" width="10.140625" style="4" bestFit="1" customWidth="1"/>
    <col min="2051" max="2051" width="13" style="4" customWidth="1"/>
    <col min="2052" max="2052" width="19.140625" style="4" bestFit="1" customWidth="1"/>
    <col min="2053" max="2053" width="14.5703125" style="4" customWidth="1"/>
    <col min="2054" max="2054" width="20.85546875" style="4" customWidth="1"/>
    <col min="2055" max="2055" width="16.85546875" style="4" customWidth="1"/>
    <col min="2056" max="2056" width="17.42578125" style="4" bestFit="1" customWidth="1"/>
    <col min="2057" max="2057" width="1.85546875" style="4" customWidth="1"/>
    <col min="2058" max="2063" width="0" style="4" hidden="1" customWidth="1"/>
    <col min="2064" max="2303" width="11.5703125" style="4"/>
    <col min="2304" max="2304" width="6.42578125" style="4" customWidth="1"/>
    <col min="2305" max="2305" width="2" style="4" bestFit="1" customWidth="1"/>
    <col min="2306" max="2306" width="10.140625" style="4" bestFit="1" customWidth="1"/>
    <col min="2307" max="2307" width="13" style="4" customWidth="1"/>
    <col min="2308" max="2308" width="19.140625" style="4" bestFit="1" customWidth="1"/>
    <col min="2309" max="2309" width="14.5703125" style="4" customWidth="1"/>
    <col min="2310" max="2310" width="20.85546875" style="4" customWidth="1"/>
    <col min="2311" max="2311" width="16.85546875" style="4" customWidth="1"/>
    <col min="2312" max="2312" width="17.42578125" style="4" bestFit="1" customWidth="1"/>
    <col min="2313" max="2313" width="1.85546875" style="4" customWidth="1"/>
    <col min="2314" max="2319" width="0" style="4" hidden="1" customWidth="1"/>
    <col min="2320" max="2559" width="11.5703125" style="4"/>
    <col min="2560" max="2560" width="6.42578125" style="4" customWidth="1"/>
    <col min="2561" max="2561" width="2" style="4" bestFit="1" customWidth="1"/>
    <col min="2562" max="2562" width="10.140625" style="4" bestFit="1" customWidth="1"/>
    <col min="2563" max="2563" width="13" style="4" customWidth="1"/>
    <col min="2564" max="2564" width="19.140625" style="4" bestFit="1" customWidth="1"/>
    <col min="2565" max="2565" width="14.5703125" style="4" customWidth="1"/>
    <col min="2566" max="2566" width="20.85546875" style="4" customWidth="1"/>
    <col min="2567" max="2567" width="16.85546875" style="4" customWidth="1"/>
    <col min="2568" max="2568" width="17.42578125" style="4" bestFit="1" customWidth="1"/>
    <col min="2569" max="2569" width="1.85546875" style="4" customWidth="1"/>
    <col min="2570" max="2575" width="0" style="4" hidden="1" customWidth="1"/>
    <col min="2576" max="2815" width="11.5703125" style="4"/>
    <col min="2816" max="2816" width="6.42578125" style="4" customWidth="1"/>
    <col min="2817" max="2817" width="2" style="4" bestFit="1" customWidth="1"/>
    <col min="2818" max="2818" width="10.140625" style="4" bestFit="1" customWidth="1"/>
    <col min="2819" max="2819" width="13" style="4" customWidth="1"/>
    <col min="2820" max="2820" width="19.140625" style="4" bestFit="1" customWidth="1"/>
    <col min="2821" max="2821" width="14.5703125" style="4" customWidth="1"/>
    <col min="2822" max="2822" width="20.85546875" style="4" customWidth="1"/>
    <col min="2823" max="2823" width="16.85546875" style="4" customWidth="1"/>
    <col min="2824" max="2824" width="17.42578125" style="4" bestFit="1" customWidth="1"/>
    <col min="2825" max="2825" width="1.85546875" style="4" customWidth="1"/>
    <col min="2826" max="2831" width="0" style="4" hidden="1" customWidth="1"/>
    <col min="2832" max="3071" width="11.5703125" style="4"/>
    <col min="3072" max="3072" width="6.42578125" style="4" customWidth="1"/>
    <col min="3073" max="3073" width="2" style="4" bestFit="1" customWidth="1"/>
    <col min="3074" max="3074" width="10.140625" style="4" bestFit="1" customWidth="1"/>
    <col min="3075" max="3075" width="13" style="4" customWidth="1"/>
    <col min="3076" max="3076" width="19.140625" style="4" bestFit="1" customWidth="1"/>
    <col min="3077" max="3077" width="14.5703125" style="4" customWidth="1"/>
    <col min="3078" max="3078" width="20.85546875" style="4" customWidth="1"/>
    <col min="3079" max="3079" width="16.85546875" style="4" customWidth="1"/>
    <col min="3080" max="3080" width="17.42578125" style="4" bestFit="1" customWidth="1"/>
    <col min="3081" max="3081" width="1.85546875" style="4" customWidth="1"/>
    <col min="3082" max="3087" width="0" style="4" hidden="1" customWidth="1"/>
    <col min="3088" max="3327" width="11.5703125" style="4"/>
    <col min="3328" max="3328" width="6.42578125" style="4" customWidth="1"/>
    <col min="3329" max="3329" width="2" style="4" bestFit="1" customWidth="1"/>
    <col min="3330" max="3330" width="10.140625" style="4" bestFit="1" customWidth="1"/>
    <col min="3331" max="3331" width="13" style="4" customWidth="1"/>
    <col min="3332" max="3332" width="19.140625" style="4" bestFit="1" customWidth="1"/>
    <col min="3333" max="3333" width="14.5703125" style="4" customWidth="1"/>
    <col min="3334" max="3334" width="20.85546875" style="4" customWidth="1"/>
    <col min="3335" max="3335" width="16.85546875" style="4" customWidth="1"/>
    <col min="3336" max="3336" width="17.42578125" style="4" bestFit="1" customWidth="1"/>
    <col min="3337" max="3337" width="1.85546875" style="4" customWidth="1"/>
    <col min="3338" max="3343" width="0" style="4" hidden="1" customWidth="1"/>
    <col min="3344" max="3583" width="11.5703125" style="4"/>
    <col min="3584" max="3584" width="6.42578125" style="4" customWidth="1"/>
    <col min="3585" max="3585" width="2" style="4" bestFit="1" customWidth="1"/>
    <col min="3586" max="3586" width="10.140625" style="4" bestFit="1" customWidth="1"/>
    <col min="3587" max="3587" width="13" style="4" customWidth="1"/>
    <col min="3588" max="3588" width="19.140625" style="4" bestFit="1" customWidth="1"/>
    <col min="3589" max="3589" width="14.5703125" style="4" customWidth="1"/>
    <col min="3590" max="3590" width="20.85546875" style="4" customWidth="1"/>
    <col min="3591" max="3591" width="16.85546875" style="4" customWidth="1"/>
    <col min="3592" max="3592" width="17.42578125" style="4" bestFit="1" customWidth="1"/>
    <col min="3593" max="3593" width="1.85546875" style="4" customWidth="1"/>
    <col min="3594" max="3599" width="0" style="4" hidden="1" customWidth="1"/>
    <col min="3600" max="3839" width="11.5703125" style="4"/>
    <col min="3840" max="3840" width="6.42578125" style="4" customWidth="1"/>
    <col min="3841" max="3841" width="2" style="4" bestFit="1" customWidth="1"/>
    <col min="3842" max="3842" width="10.140625" style="4" bestFit="1" customWidth="1"/>
    <col min="3843" max="3843" width="13" style="4" customWidth="1"/>
    <col min="3844" max="3844" width="19.140625" style="4" bestFit="1" customWidth="1"/>
    <col min="3845" max="3845" width="14.5703125" style="4" customWidth="1"/>
    <col min="3846" max="3846" width="20.85546875" style="4" customWidth="1"/>
    <col min="3847" max="3847" width="16.85546875" style="4" customWidth="1"/>
    <col min="3848" max="3848" width="17.42578125" style="4" bestFit="1" customWidth="1"/>
    <col min="3849" max="3849" width="1.85546875" style="4" customWidth="1"/>
    <col min="3850" max="3855" width="0" style="4" hidden="1" customWidth="1"/>
    <col min="3856" max="4095" width="11.5703125" style="4"/>
    <col min="4096" max="4096" width="6.42578125" style="4" customWidth="1"/>
    <col min="4097" max="4097" width="2" style="4" bestFit="1" customWidth="1"/>
    <col min="4098" max="4098" width="10.140625" style="4" bestFit="1" customWidth="1"/>
    <col min="4099" max="4099" width="13" style="4" customWidth="1"/>
    <col min="4100" max="4100" width="19.140625" style="4" bestFit="1" customWidth="1"/>
    <col min="4101" max="4101" width="14.5703125" style="4" customWidth="1"/>
    <col min="4102" max="4102" width="20.85546875" style="4" customWidth="1"/>
    <col min="4103" max="4103" width="16.85546875" style="4" customWidth="1"/>
    <col min="4104" max="4104" width="17.42578125" style="4" bestFit="1" customWidth="1"/>
    <col min="4105" max="4105" width="1.85546875" style="4" customWidth="1"/>
    <col min="4106" max="4111" width="0" style="4" hidden="1" customWidth="1"/>
    <col min="4112" max="4351" width="11.5703125" style="4"/>
    <col min="4352" max="4352" width="6.42578125" style="4" customWidth="1"/>
    <col min="4353" max="4353" width="2" style="4" bestFit="1" customWidth="1"/>
    <col min="4354" max="4354" width="10.140625" style="4" bestFit="1" customWidth="1"/>
    <col min="4355" max="4355" width="13" style="4" customWidth="1"/>
    <col min="4356" max="4356" width="19.140625" style="4" bestFit="1" customWidth="1"/>
    <col min="4357" max="4357" width="14.5703125" style="4" customWidth="1"/>
    <col min="4358" max="4358" width="20.85546875" style="4" customWidth="1"/>
    <col min="4359" max="4359" width="16.85546875" style="4" customWidth="1"/>
    <col min="4360" max="4360" width="17.42578125" style="4" bestFit="1" customWidth="1"/>
    <col min="4361" max="4361" width="1.85546875" style="4" customWidth="1"/>
    <col min="4362" max="4367" width="0" style="4" hidden="1" customWidth="1"/>
    <col min="4368" max="4607" width="11.5703125" style="4"/>
    <col min="4608" max="4608" width="6.42578125" style="4" customWidth="1"/>
    <col min="4609" max="4609" width="2" style="4" bestFit="1" customWidth="1"/>
    <col min="4610" max="4610" width="10.140625" style="4" bestFit="1" customWidth="1"/>
    <col min="4611" max="4611" width="13" style="4" customWidth="1"/>
    <col min="4612" max="4612" width="19.140625" style="4" bestFit="1" customWidth="1"/>
    <col min="4613" max="4613" width="14.5703125" style="4" customWidth="1"/>
    <col min="4614" max="4614" width="20.85546875" style="4" customWidth="1"/>
    <col min="4615" max="4615" width="16.85546875" style="4" customWidth="1"/>
    <col min="4616" max="4616" width="17.42578125" style="4" bestFit="1" customWidth="1"/>
    <col min="4617" max="4617" width="1.85546875" style="4" customWidth="1"/>
    <col min="4618" max="4623" width="0" style="4" hidden="1" customWidth="1"/>
    <col min="4624" max="4863" width="11.5703125" style="4"/>
    <col min="4864" max="4864" width="6.42578125" style="4" customWidth="1"/>
    <col min="4865" max="4865" width="2" style="4" bestFit="1" customWidth="1"/>
    <col min="4866" max="4866" width="10.140625" style="4" bestFit="1" customWidth="1"/>
    <col min="4867" max="4867" width="13" style="4" customWidth="1"/>
    <col min="4868" max="4868" width="19.140625" style="4" bestFit="1" customWidth="1"/>
    <col min="4869" max="4869" width="14.5703125" style="4" customWidth="1"/>
    <col min="4870" max="4870" width="20.85546875" style="4" customWidth="1"/>
    <col min="4871" max="4871" width="16.85546875" style="4" customWidth="1"/>
    <col min="4872" max="4872" width="17.42578125" style="4" bestFit="1" customWidth="1"/>
    <col min="4873" max="4873" width="1.85546875" style="4" customWidth="1"/>
    <col min="4874" max="4879" width="0" style="4" hidden="1" customWidth="1"/>
    <col min="4880" max="5119" width="11.5703125" style="4"/>
    <col min="5120" max="5120" width="6.42578125" style="4" customWidth="1"/>
    <col min="5121" max="5121" width="2" style="4" bestFit="1" customWidth="1"/>
    <col min="5122" max="5122" width="10.140625" style="4" bestFit="1" customWidth="1"/>
    <col min="5123" max="5123" width="13" style="4" customWidth="1"/>
    <col min="5124" max="5124" width="19.140625" style="4" bestFit="1" customWidth="1"/>
    <col min="5125" max="5125" width="14.5703125" style="4" customWidth="1"/>
    <col min="5126" max="5126" width="20.85546875" style="4" customWidth="1"/>
    <col min="5127" max="5127" width="16.85546875" style="4" customWidth="1"/>
    <col min="5128" max="5128" width="17.42578125" style="4" bestFit="1" customWidth="1"/>
    <col min="5129" max="5129" width="1.85546875" style="4" customWidth="1"/>
    <col min="5130" max="5135" width="0" style="4" hidden="1" customWidth="1"/>
    <col min="5136" max="5375" width="11.5703125" style="4"/>
    <col min="5376" max="5376" width="6.42578125" style="4" customWidth="1"/>
    <col min="5377" max="5377" width="2" style="4" bestFit="1" customWidth="1"/>
    <col min="5378" max="5378" width="10.140625" style="4" bestFit="1" customWidth="1"/>
    <col min="5379" max="5379" width="13" style="4" customWidth="1"/>
    <col min="5380" max="5380" width="19.140625" style="4" bestFit="1" customWidth="1"/>
    <col min="5381" max="5381" width="14.5703125" style="4" customWidth="1"/>
    <col min="5382" max="5382" width="20.85546875" style="4" customWidth="1"/>
    <col min="5383" max="5383" width="16.85546875" style="4" customWidth="1"/>
    <col min="5384" max="5384" width="17.42578125" style="4" bestFit="1" customWidth="1"/>
    <col min="5385" max="5385" width="1.85546875" style="4" customWidth="1"/>
    <col min="5386" max="5391" width="0" style="4" hidden="1" customWidth="1"/>
    <col min="5392" max="5631" width="11.5703125" style="4"/>
    <col min="5632" max="5632" width="6.42578125" style="4" customWidth="1"/>
    <col min="5633" max="5633" width="2" style="4" bestFit="1" customWidth="1"/>
    <col min="5634" max="5634" width="10.140625" style="4" bestFit="1" customWidth="1"/>
    <col min="5635" max="5635" width="13" style="4" customWidth="1"/>
    <col min="5636" max="5636" width="19.140625" style="4" bestFit="1" customWidth="1"/>
    <col min="5637" max="5637" width="14.5703125" style="4" customWidth="1"/>
    <col min="5638" max="5638" width="20.85546875" style="4" customWidth="1"/>
    <col min="5639" max="5639" width="16.85546875" style="4" customWidth="1"/>
    <col min="5640" max="5640" width="17.42578125" style="4" bestFit="1" customWidth="1"/>
    <col min="5641" max="5641" width="1.85546875" style="4" customWidth="1"/>
    <col min="5642" max="5647" width="0" style="4" hidden="1" customWidth="1"/>
    <col min="5648" max="5887" width="11.5703125" style="4"/>
    <col min="5888" max="5888" width="6.42578125" style="4" customWidth="1"/>
    <col min="5889" max="5889" width="2" style="4" bestFit="1" customWidth="1"/>
    <col min="5890" max="5890" width="10.140625" style="4" bestFit="1" customWidth="1"/>
    <col min="5891" max="5891" width="13" style="4" customWidth="1"/>
    <col min="5892" max="5892" width="19.140625" style="4" bestFit="1" customWidth="1"/>
    <col min="5893" max="5893" width="14.5703125" style="4" customWidth="1"/>
    <col min="5894" max="5894" width="20.85546875" style="4" customWidth="1"/>
    <col min="5895" max="5895" width="16.85546875" style="4" customWidth="1"/>
    <col min="5896" max="5896" width="17.42578125" style="4" bestFit="1" customWidth="1"/>
    <col min="5897" max="5897" width="1.85546875" style="4" customWidth="1"/>
    <col min="5898" max="5903" width="0" style="4" hidden="1" customWidth="1"/>
    <col min="5904" max="6143" width="11.5703125" style="4"/>
    <col min="6144" max="6144" width="6.42578125" style="4" customWidth="1"/>
    <col min="6145" max="6145" width="2" style="4" bestFit="1" customWidth="1"/>
    <col min="6146" max="6146" width="10.140625" style="4" bestFit="1" customWidth="1"/>
    <col min="6147" max="6147" width="13" style="4" customWidth="1"/>
    <col min="6148" max="6148" width="19.140625" style="4" bestFit="1" customWidth="1"/>
    <col min="6149" max="6149" width="14.5703125" style="4" customWidth="1"/>
    <col min="6150" max="6150" width="20.85546875" style="4" customWidth="1"/>
    <col min="6151" max="6151" width="16.85546875" style="4" customWidth="1"/>
    <col min="6152" max="6152" width="17.42578125" style="4" bestFit="1" customWidth="1"/>
    <col min="6153" max="6153" width="1.85546875" style="4" customWidth="1"/>
    <col min="6154" max="6159" width="0" style="4" hidden="1" customWidth="1"/>
    <col min="6160" max="6399" width="11.5703125" style="4"/>
    <col min="6400" max="6400" width="6.42578125" style="4" customWidth="1"/>
    <col min="6401" max="6401" width="2" style="4" bestFit="1" customWidth="1"/>
    <col min="6402" max="6402" width="10.140625" style="4" bestFit="1" customWidth="1"/>
    <col min="6403" max="6403" width="13" style="4" customWidth="1"/>
    <col min="6404" max="6404" width="19.140625" style="4" bestFit="1" customWidth="1"/>
    <col min="6405" max="6405" width="14.5703125" style="4" customWidth="1"/>
    <col min="6406" max="6406" width="20.85546875" style="4" customWidth="1"/>
    <col min="6407" max="6407" width="16.85546875" style="4" customWidth="1"/>
    <col min="6408" max="6408" width="17.42578125" style="4" bestFit="1" customWidth="1"/>
    <col min="6409" max="6409" width="1.85546875" style="4" customWidth="1"/>
    <col min="6410" max="6415" width="0" style="4" hidden="1" customWidth="1"/>
    <col min="6416" max="6655" width="11.5703125" style="4"/>
    <col min="6656" max="6656" width="6.42578125" style="4" customWidth="1"/>
    <col min="6657" max="6657" width="2" style="4" bestFit="1" customWidth="1"/>
    <col min="6658" max="6658" width="10.140625" style="4" bestFit="1" customWidth="1"/>
    <col min="6659" max="6659" width="13" style="4" customWidth="1"/>
    <col min="6660" max="6660" width="19.140625" style="4" bestFit="1" customWidth="1"/>
    <col min="6661" max="6661" width="14.5703125" style="4" customWidth="1"/>
    <col min="6662" max="6662" width="20.85546875" style="4" customWidth="1"/>
    <col min="6663" max="6663" width="16.85546875" style="4" customWidth="1"/>
    <col min="6664" max="6664" width="17.42578125" style="4" bestFit="1" customWidth="1"/>
    <col min="6665" max="6665" width="1.85546875" style="4" customWidth="1"/>
    <col min="6666" max="6671" width="0" style="4" hidden="1" customWidth="1"/>
    <col min="6672" max="6911" width="11.5703125" style="4"/>
    <col min="6912" max="6912" width="6.42578125" style="4" customWidth="1"/>
    <col min="6913" max="6913" width="2" style="4" bestFit="1" customWidth="1"/>
    <col min="6914" max="6914" width="10.140625" style="4" bestFit="1" customWidth="1"/>
    <col min="6915" max="6915" width="13" style="4" customWidth="1"/>
    <col min="6916" max="6916" width="19.140625" style="4" bestFit="1" customWidth="1"/>
    <col min="6917" max="6917" width="14.5703125" style="4" customWidth="1"/>
    <col min="6918" max="6918" width="20.85546875" style="4" customWidth="1"/>
    <col min="6919" max="6919" width="16.85546875" style="4" customWidth="1"/>
    <col min="6920" max="6920" width="17.42578125" style="4" bestFit="1" customWidth="1"/>
    <col min="6921" max="6921" width="1.85546875" style="4" customWidth="1"/>
    <col min="6922" max="6927" width="0" style="4" hidden="1" customWidth="1"/>
    <col min="6928" max="7167" width="11.5703125" style="4"/>
    <col min="7168" max="7168" width="6.42578125" style="4" customWidth="1"/>
    <col min="7169" max="7169" width="2" style="4" bestFit="1" customWidth="1"/>
    <col min="7170" max="7170" width="10.140625" style="4" bestFit="1" customWidth="1"/>
    <col min="7171" max="7171" width="13" style="4" customWidth="1"/>
    <col min="7172" max="7172" width="19.140625" style="4" bestFit="1" customWidth="1"/>
    <col min="7173" max="7173" width="14.5703125" style="4" customWidth="1"/>
    <col min="7174" max="7174" width="20.85546875" style="4" customWidth="1"/>
    <col min="7175" max="7175" width="16.85546875" style="4" customWidth="1"/>
    <col min="7176" max="7176" width="17.42578125" style="4" bestFit="1" customWidth="1"/>
    <col min="7177" max="7177" width="1.85546875" style="4" customWidth="1"/>
    <col min="7178" max="7183" width="0" style="4" hidden="1" customWidth="1"/>
    <col min="7184" max="7423" width="11.5703125" style="4"/>
    <col min="7424" max="7424" width="6.42578125" style="4" customWidth="1"/>
    <col min="7425" max="7425" width="2" style="4" bestFit="1" customWidth="1"/>
    <col min="7426" max="7426" width="10.140625" style="4" bestFit="1" customWidth="1"/>
    <col min="7427" max="7427" width="13" style="4" customWidth="1"/>
    <col min="7428" max="7428" width="19.140625" style="4" bestFit="1" customWidth="1"/>
    <col min="7429" max="7429" width="14.5703125" style="4" customWidth="1"/>
    <col min="7430" max="7430" width="20.85546875" style="4" customWidth="1"/>
    <col min="7431" max="7431" width="16.85546875" style="4" customWidth="1"/>
    <col min="7432" max="7432" width="17.42578125" style="4" bestFit="1" customWidth="1"/>
    <col min="7433" max="7433" width="1.85546875" style="4" customWidth="1"/>
    <col min="7434" max="7439" width="0" style="4" hidden="1" customWidth="1"/>
    <col min="7440" max="7679" width="11.5703125" style="4"/>
    <col min="7680" max="7680" width="6.42578125" style="4" customWidth="1"/>
    <col min="7681" max="7681" width="2" style="4" bestFit="1" customWidth="1"/>
    <col min="7682" max="7682" width="10.140625" style="4" bestFit="1" customWidth="1"/>
    <col min="7683" max="7683" width="13" style="4" customWidth="1"/>
    <col min="7684" max="7684" width="19.140625" style="4" bestFit="1" customWidth="1"/>
    <col min="7685" max="7685" width="14.5703125" style="4" customWidth="1"/>
    <col min="7686" max="7686" width="20.85546875" style="4" customWidth="1"/>
    <col min="7687" max="7687" width="16.85546875" style="4" customWidth="1"/>
    <col min="7688" max="7688" width="17.42578125" style="4" bestFit="1" customWidth="1"/>
    <col min="7689" max="7689" width="1.85546875" style="4" customWidth="1"/>
    <col min="7690" max="7695" width="0" style="4" hidden="1" customWidth="1"/>
    <col min="7696" max="7935" width="11.5703125" style="4"/>
    <col min="7936" max="7936" width="6.42578125" style="4" customWidth="1"/>
    <col min="7937" max="7937" width="2" style="4" bestFit="1" customWidth="1"/>
    <col min="7938" max="7938" width="10.140625" style="4" bestFit="1" customWidth="1"/>
    <col min="7939" max="7939" width="13" style="4" customWidth="1"/>
    <col min="7940" max="7940" width="19.140625" style="4" bestFit="1" customWidth="1"/>
    <col min="7941" max="7941" width="14.5703125" style="4" customWidth="1"/>
    <col min="7942" max="7942" width="20.85546875" style="4" customWidth="1"/>
    <col min="7943" max="7943" width="16.85546875" style="4" customWidth="1"/>
    <col min="7944" max="7944" width="17.42578125" style="4" bestFit="1" customWidth="1"/>
    <col min="7945" max="7945" width="1.85546875" style="4" customWidth="1"/>
    <col min="7946" max="7951" width="0" style="4" hidden="1" customWidth="1"/>
    <col min="7952" max="8191" width="11.5703125" style="4"/>
    <col min="8192" max="8192" width="6.42578125" style="4" customWidth="1"/>
    <col min="8193" max="8193" width="2" style="4" bestFit="1" customWidth="1"/>
    <col min="8194" max="8194" width="10.140625" style="4" bestFit="1" customWidth="1"/>
    <col min="8195" max="8195" width="13" style="4" customWidth="1"/>
    <col min="8196" max="8196" width="19.140625" style="4" bestFit="1" customWidth="1"/>
    <col min="8197" max="8197" width="14.5703125" style="4" customWidth="1"/>
    <col min="8198" max="8198" width="20.85546875" style="4" customWidth="1"/>
    <col min="8199" max="8199" width="16.85546875" style="4" customWidth="1"/>
    <col min="8200" max="8200" width="17.42578125" style="4" bestFit="1" customWidth="1"/>
    <col min="8201" max="8201" width="1.85546875" style="4" customWidth="1"/>
    <col min="8202" max="8207" width="0" style="4" hidden="1" customWidth="1"/>
    <col min="8208" max="8447" width="11.5703125" style="4"/>
    <col min="8448" max="8448" width="6.42578125" style="4" customWidth="1"/>
    <col min="8449" max="8449" width="2" style="4" bestFit="1" customWidth="1"/>
    <col min="8450" max="8450" width="10.140625" style="4" bestFit="1" customWidth="1"/>
    <col min="8451" max="8451" width="13" style="4" customWidth="1"/>
    <col min="8452" max="8452" width="19.140625" style="4" bestFit="1" customWidth="1"/>
    <col min="8453" max="8453" width="14.5703125" style="4" customWidth="1"/>
    <col min="8454" max="8454" width="20.85546875" style="4" customWidth="1"/>
    <col min="8455" max="8455" width="16.85546875" style="4" customWidth="1"/>
    <col min="8456" max="8456" width="17.42578125" style="4" bestFit="1" customWidth="1"/>
    <col min="8457" max="8457" width="1.85546875" style="4" customWidth="1"/>
    <col min="8458" max="8463" width="0" style="4" hidden="1" customWidth="1"/>
    <col min="8464" max="8703" width="11.5703125" style="4"/>
    <col min="8704" max="8704" width="6.42578125" style="4" customWidth="1"/>
    <col min="8705" max="8705" width="2" style="4" bestFit="1" customWidth="1"/>
    <col min="8706" max="8706" width="10.140625" style="4" bestFit="1" customWidth="1"/>
    <col min="8707" max="8707" width="13" style="4" customWidth="1"/>
    <col min="8708" max="8708" width="19.140625" style="4" bestFit="1" customWidth="1"/>
    <col min="8709" max="8709" width="14.5703125" style="4" customWidth="1"/>
    <col min="8710" max="8710" width="20.85546875" style="4" customWidth="1"/>
    <col min="8711" max="8711" width="16.85546875" style="4" customWidth="1"/>
    <col min="8712" max="8712" width="17.42578125" style="4" bestFit="1" customWidth="1"/>
    <col min="8713" max="8713" width="1.85546875" style="4" customWidth="1"/>
    <col min="8714" max="8719" width="0" style="4" hidden="1" customWidth="1"/>
    <col min="8720" max="8959" width="11.5703125" style="4"/>
    <col min="8960" max="8960" width="6.42578125" style="4" customWidth="1"/>
    <col min="8961" max="8961" width="2" style="4" bestFit="1" customWidth="1"/>
    <col min="8962" max="8962" width="10.140625" style="4" bestFit="1" customWidth="1"/>
    <col min="8963" max="8963" width="13" style="4" customWidth="1"/>
    <col min="8964" max="8964" width="19.140625" style="4" bestFit="1" customWidth="1"/>
    <col min="8965" max="8965" width="14.5703125" style="4" customWidth="1"/>
    <col min="8966" max="8966" width="20.85546875" style="4" customWidth="1"/>
    <col min="8967" max="8967" width="16.85546875" style="4" customWidth="1"/>
    <col min="8968" max="8968" width="17.42578125" style="4" bestFit="1" customWidth="1"/>
    <col min="8969" max="8969" width="1.85546875" style="4" customWidth="1"/>
    <col min="8970" max="8975" width="0" style="4" hidden="1" customWidth="1"/>
    <col min="8976" max="9215" width="11.5703125" style="4"/>
    <col min="9216" max="9216" width="6.42578125" style="4" customWidth="1"/>
    <col min="9217" max="9217" width="2" style="4" bestFit="1" customWidth="1"/>
    <col min="9218" max="9218" width="10.140625" style="4" bestFit="1" customWidth="1"/>
    <col min="9219" max="9219" width="13" style="4" customWidth="1"/>
    <col min="9220" max="9220" width="19.140625" style="4" bestFit="1" customWidth="1"/>
    <col min="9221" max="9221" width="14.5703125" style="4" customWidth="1"/>
    <col min="9222" max="9222" width="20.85546875" style="4" customWidth="1"/>
    <col min="9223" max="9223" width="16.85546875" style="4" customWidth="1"/>
    <col min="9224" max="9224" width="17.42578125" style="4" bestFit="1" customWidth="1"/>
    <col min="9225" max="9225" width="1.85546875" style="4" customWidth="1"/>
    <col min="9226" max="9231" width="0" style="4" hidden="1" customWidth="1"/>
    <col min="9232" max="9471" width="11.5703125" style="4"/>
    <col min="9472" max="9472" width="6.42578125" style="4" customWidth="1"/>
    <col min="9473" max="9473" width="2" style="4" bestFit="1" customWidth="1"/>
    <col min="9474" max="9474" width="10.140625" style="4" bestFit="1" customWidth="1"/>
    <col min="9475" max="9475" width="13" style="4" customWidth="1"/>
    <col min="9476" max="9476" width="19.140625" style="4" bestFit="1" customWidth="1"/>
    <col min="9477" max="9477" width="14.5703125" style="4" customWidth="1"/>
    <col min="9478" max="9478" width="20.85546875" style="4" customWidth="1"/>
    <col min="9479" max="9479" width="16.85546875" style="4" customWidth="1"/>
    <col min="9480" max="9480" width="17.42578125" style="4" bestFit="1" customWidth="1"/>
    <col min="9481" max="9481" width="1.85546875" style="4" customWidth="1"/>
    <col min="9482" max="9487" width="0" style="4" hidden="1" customWidth="1"/>
    <col min="9488" max="9727" width="11.5703125" style="4"/>
    <col min="9728" max="9728" width="6.42578125" style="4" customWidth="1"/>
    <col min="9729" max="9729" width="2" style="4" bestFit="1" customWidth="1"/>
    <col min="9730" max="9730" width="10.140625" style="4" bestFit="1" customWidth="1"/>
    <col min="9731" max="9731" width="13" style="4" customWidth="1"/>
    <col min="9732" max="9732" width="19.140625" style="4" bestFit="1" customWidth="1"/>
    <col min="9733" max="9733" width="14.5703125" style="4" customWidth="1"/>
    <col min="9734" max="9734" width="20.85546875" style="4" customWidth="1"/>
    <col min="9735" max="9735" width="16.85546875" style="4" customWidth="1"/>
    <col min="9736" max="9736" width="17.42578125" style="4" bestFit="1" customWidth="1"/>
    <col min="9737" max="9737" width="1.85546875" style="4" customWidth="1"/>
    <col min="9738" max="9743" width="0" style="4" hidden="1" customWidth="1"/>
    <col min="9744" max="9983" width="11.5703125" style="4"/>
    <col min="9984" max="9984" width="6.42578125" style="4" customWidth="1"/>
    <col min="9985" max="9985" width="2" style="4" bestFit="1" customWidth="1"/>
    <col min="9986" max="9986" width="10.140625" style="4" bestFit="1" customWidth="1"/>
    <col min="9987" max="9987" width="13" style="4" customWidth="1"/>
    <col min="9988" max="9988" width="19.140625" style="4" bestFit="1" customWidth="1"/>
    <col min="9989" max="9989" width="14.5703125" style="4" customWidth="1"/>
    <col min="9990" max="9990" width="20.85546875" style="4" customWidth="1"/>
    <col min="9991" max="9991" width="16.85546875" style="4" customWidth="1"/>
    <col min="9992" max="9992" width="17.42578125" style="4" bestFit="1" customWidth="1"/>
    <col min="9993" max="9993" width="1.85546875" style="4" customWidth="1"/>
    <col min="9994" max="9999" width="0" style="4" hidden="1" customWidth="1"/>
    <col min="10000" max="10239" width="11.5703125" style="4"/>
    <col min="10240" max="10240" width="6.42578125" style="4" customWidth="1"/>
    <col min="10241" max="10241" width="2" style="4" bestFit="1" customWidth="1"/>
    <col min="10242" max="10242" width="10.140625" style="4" bestFit="1" customWidth="1"/>
    <col min="10243" max="10243" width="13" style="4" customWidth="1"/>
    <col min="10244" max="10244" width="19.140625" style="4" bestFit="1" customWidth="1"/>
    <col min="10245" max="10245" width="14.5703125" style="4" customWidth="1"/>
    <col min="10246" max="10246" width="20.85546875" style="4" customWidth="1"/>
    <col min="10247" max="10247" width="16.85546875" style="4" customWidth="1"/>
    <col min="10248" max="10248" width="17.42578125" style="4" bestFit="1" customWidth="1"/>
    <col min="10249" max="10249" width="1.85546875" style="4" customWidth="1"/>
    <col min="10250" max="10255" width="0" style="4" hidden="1" customWidth="1"/>
    <col min="10256" max="10495" width="11.5703125" style="4"/>
    <col min="10496" max="10496" width="6.42578125" style="4" customWidth="1"/>
    <col min="10497" max="10497" width="2" style="4" bestFit="1" customWidth="1"/>
    <col min="10498" max="10498" width="10.140625" style="4" bestFit="1" customWidth="1"/>
    <col min="10499" max="10499" width="13" style="4" customWidth="1"/>
    <col min="10500" max="10500" width="19.140625" style="4" bestFit="1" customWidth="1"/>
    <col min="10501" max="10501" width="14.5703125" style="4" customWidth="1"/>
    <col min="10502" max="10502" width="20.85546875" style="4" customWidth="1"/>
    <col min="10503" max="10503" width="16.85546875" style="4" customWidth="1"/>
    <col min="10504" max="10504" width="17.42578125" style="4" bestFit="1" customWidth="1"/>
    <col min="10505" max="10505" width="1.85546875" style="4" customWidth="1"/>
    <col min="10506" max="10511" width="0" style="4" hidden="1" customWidth="1"/>
    <col min="10512" max="10751" width="11.5703125" style="4"/>
    <col min="10752" max="10752" width="6.42578125" style="4" customWidth="1"/>
    <col min="10753" max="10753" width="2" style="4" bestFit="1" customWidth="1"/>
    <col min="10754" max="10754" width="10.140625" style="4" bestFit="1" customWidth="1"/>
    <col min="10755" max="10755" width="13" style="4" customWidth="1"/>
    <col min="10756" max="10756" width="19.140625" style="4" bestFit="1" customWidth="1"/>
    <col min="10757" max="10757" width="14.5703125" style="4" customWidth="1"/>
    <col min="10758" max="10758" width="20.85546875" style="4" customWidth="1"/>
    <col min="10759" max="10759" width="16.85546875" style="4" customWidth="1"/>
    <col min="10760" max="10760" width="17.42578125" style="4" bestFit="1" customWidth="1"/>
    <col min="10761" max="10761" width="1.85546875" style="4" customWidth="1"/>
    <col min="10762" max="10767" width="0" style="4" hidden="1" customWidth="1"/>
    <col min="10768" max="11007" width="11.5703125" style="4"/>
    <col min="11008" max="11008" width="6.42578125" style="4" customWidth="1"/>
    <col min="11009" max="11009" width="2" style="4" bestFit="1" customWidth="1"/>
    <col min="11010" max="11010" width="10.140625" style="4" bestFit="1" customWidth="1"/>
    <col min="11011" max="11011" width="13" style="4" customWidth="1"/>
    <col min="11012" max="11012" width="19.140625" style="4" bestFit="1" customWidth="1"/>
    <col min="11013" max="11013" width="14.5703125" style="4" customWidth="1"/>
    <col min="11014" max="11014" width="20.85546875" style="4" customWidth="1"/>
    <col min="11015" max="11015" width="16.85546875" style="4" customWidth="1"/>
    <col min="11016" max="11016" width="17.42578125" style="4" bestFit="1" customWidth="1"/>
    <col min="11017" max="11017" width="1.85546875" style="4" customWidth="1"/>
    <col min="11018" max="11023" width="0" style="4" hidden="1" customWidth="1"/>
    <col min="11024" max="11263" width="11.5703125" style="4"/>
    <col min="11264" max="11264" width="6.42578125" style="4" customWidth="1"/>
    <col min="11265" max="11265" width="2" style="4" bestFit="1" customWidth="1"/>
    <col min="11266" max="11266" width="10.140625" style="4" bestFit="1" customWidth="1"/>
    <col min="11267" max="11267" width="13" style="4" customWidth="1"/>
    <col min="11268" max="11268" width="19.140625" style="4" bestFit="1" customWidth="1"/>
    <col min="11269" max="11269" width="14.5703125" style="4" customWidth="1"/>
    <col min="11270" max="11270" width="20.85546875" style="4" customWidth="1"/>
    <col min="11271" max="11271" width="16.85546875" style="4" customWidth="1"/>
    <col min="11272" max="11272" width="17.42578125" style="4" bestFit="1" customWidth="1"/>
    <col min="11273" max="11273" width="1.85546875" style="4" customWidth="1"/>
    <col min="11274" max="11279" width="0" style="4" hidden="1" customWidth="1"/>
    <col min="11280" max="11519" width="11.5703125" style="4"/>
    <col min="11520" max="11520" width="6.42578125" style="4" customWidth="1"/>
    <col min="11521" max="11521" width="2" style="4" bestFit="1" customWidth="1"/>
    <col min="11522" max="11522" width="10.140625" style="4" bestFit="1" customWidth="1"/>
    <col min="11523" max="11523" width="13" style="4" customWidth="1"/>
    <col min="11524" max="11524" width="19.140625" style="4" bestFit="1" customWidth="1"/>
    <col min="11525" max="11525" width="14.5703125" style="4" customWidth="1"/>
    <col min="11526" max="11526" width="20.85546875" style="4" customWidth="1"/>
    <col min="11527" max="11527" width="16.85546875" style="4" customWidth="1"/>
    <col min="11528" max="11528" width="17.42578125" style="4" bestFit="1" customWidth="1"/>
    <col min="11529" max="11529" width="1.85546875" style="4" customWidth="1"/>
    <col min="11530" max="11535" width="0" style="4" hidden="1" customWidth="1"/>
    <col min="11536" max="11775" width="11.5703125" style="4"/>
    <col min="11776" max="11776" width="6.42578125" style="4" customWidth="1"/>
    <col min="11777" max="11777" width="2" style="4" bestFit="1" customWidth="1"/>
    <col min="11778" max="11778" width="10.140625" style="4" bestFit="1" customWidth="1"/>
    <col min="11779" max="11779" width="13" style="4" customWidth="1"/>
    <col min="11780" max="11780" width="19.140625" style="4" bestFit="1" customWidth="1"/>
    <col min="11781" max="11781" width="14.5703125" style="4" customWidth="1"/>
    <col min="11782" max="11782" width="20.85546875" style="4" customWidth="1"/>
    <col min="11783" max="11783" width="16.85546875" style="4" customWidth="1"/>
    <col min="11784" max="11784" width="17.42578125" style="4" bestFit="1" customWidth="1"/>
    <col min="11785" max="11785" width="1.85546875" style="4" customWidth="1"/>
    <col min="11786" max="11791" width="0" style="4" hidden="1" customWidth="1"/>
    <col min="11792" max="12031" width="11.5703125" style="4"/>
    <col min="12032" max="12032" width="6.42578125" style="4" customWidth="1"/>
    <col min="12033" max="12033" width="2" style="4" bestFit="1" customWidth="1"/>
    <col min="12034" max="12034" width="10.140625" style="4" bestFit="1" customWidth="1"/>
    <col min="12035" max="12035" width="13" style="4" customWidth="1"/>
    <col min="12036" max="12036" width="19.140625" style="4" bestFit="1" customWidth="1"/>
    <col min="12037" max="12037" width="14.5703125" style="4" customWidth="1"/>
    <col min="12038" max="12038" width="20.85546875" style="4" customWidth="1"/>
    <col min="12039" max="12039" width="16.85546875" style="4" customWidth="1"/>
    <col min="12040" max="12040" width="17.42578125" style="4" bestFit="1" customWidth="1"/>
    <col min="12041" max="12041" width="1.85546875" style="4" customWidth="1"/>
    <col min="12042" max="12047" width="0" style="4" hidden="1" customWidth="1"/>
    <col min="12048" max="12287" width="11.5703125" style="4"/>
    <col min="12288" max="12288" width="6.42578125" style="4" customWidth="1"/>
    <col min="12289" max="12289" width="2" style="4" bestFit="1" customWidth="1"/>
    <col min="12290" max="12290" width="10.140625" style="4" bestFit="1" customWidth="1"/>
    <col min="12291" max="12291" width="13" style="4" customWidth="1"/>
    <col min="12292" max="12292" width="19.140625" style="4" bestFit="1" customWidth="1"/>
    <col min="12293" max="12293" width="14.5703125" style="4" customWidth="1"/>
    <col min="12294" max="12294" width="20.85546875" style="4" customWidth="1"/>
    <col min="12295" max="12295" width="16.85546875" style="4" customWidth="1"/>
    <col min="12296" max="12296" width="17.42578125" style="4" bestFit="1" customWidth="1"/>
    <col min="12297" max="12297" width="1.85546875" style="4" customWidth="1"/>
    <col min="12298" max="12303" width="0" style="4" hidden="1" customWidth="1"/>
    <col min="12304" max="12543" width="11.5703125" style="4"/>
    <col min="12544" max="12544" width="6.42578125" style="4" customWidth="1"/>
    <col min="12545" max="12545" width="2" style="4" bestFit="1" customWidth="1"/>
    <col min="12546" max="12546" width="10.140625" style="4" bestFit="1" customWidth="1"/>
    <col min="12547" max="12547" width="13" style="4" customWidth="1"/>
    <col min="12548" max="12548" width="19.140625" style="4" bestFit="1" customWidth="1"/>
    <col min="12549" max="12549" width="14.5703125" style="4" customWidth="1"/>
    <col min="12550" max="12550" width="20.85546875" style="4" customWidth="1"/>
    <col min="12551" max="12551" width="16.85546875" style="4" customWidth="1"/>
    <col min="12552" max="12552" width="17.42578125" style="4" bestFit="1" customWidth="1"/>
    <col min="12553" max="12553" width="1.85546875" style="4" customWidth="1"/>
    <col min="12554" max="12559" width="0" style="4" hidden="1" customWidth="1"/>
    <col min="12560" max="12799" width="11.5703125" style="4"/>
    <col min="12800" max="12800" width="6.42578125" style="4" customWidth="1"/>
    <col min="12801" max="12801" width="2" style="4" bestFit="1" customWidth="1"/>
    <col min="12802" max="12802" width="10.140625" style="4" bestFit="1" customWidth="1"/>
    <col min="12803" max="12803" width="13" style="4" customWidth="1"/>
    <col min="12804" max="12804" width="19.140625" style="4" bestFit="1" customWidth="1"/>
    <col min="12805" max="12805" width="14.5703125" style="4" customWidth="1"/>
    <col min="12806" max="12806" width="20.85546875" style="4" customWidth="1"/>
    <col min="12807" max="12807" width="16.85546875" style="4" customWidth="1"/>
    <col min="12808" max="12808" width="17.42578125" style="4" bestFit="1" customWidth="1"/>
    <col min="12809" max="12809" width="1.85546875" style="4" customWidth="1"/>
    <col min="12810" max="12815" width="0" style="4" hidden="1" customWidth="1"/>
    <col min="12816" max="13055" width="11.5703125" style="4"/>
    <col min="13056" max="13056" width="6.42578125" style="4" customWidth="1"/>
    <col min="13057" max="13057" width="2" style="4" bestFit="1" customWidth="1"/>
    <col min="13058" max="13058" width="10.140625" style="4" bestFit="1" customWidth="1"/>
    <col min="13059" max="13059" width="13" style="4" customWidth="1"/>
    <col min="13060" max="13060" width="19.140625" style="4" bestFit="1" customWidth="1"/>
    <col min="13061" max="13061" width="14.5703125" style="4" customWidth="1"/>
    <col min="13062" max="13062" width="20.85546875" style="4" customWidth="1"/>
    <col min="13063" max="13063" width="16.85546875" style="4" customWidth="1"/>
    <col min="13064" max="13064" width="17.42578125" style="4" bestFit="1" customWidth="1"/>
    <col min="13065" max="13065" width="1.85546875" style="4" customWidth="1"/>
    <col min="13066" max="13071" width="0" style="4" hidden="1" customWidth="1"/>
    <col min="13072" max="13311" width="11.5703125" style="4"/>
    <col min="13312" max="13312" width="6.42578125" style="4" customWidth="1"/>
    <col min="13313" max="13313" width="2" style="4" bestFit="1" customWidth="1"/>
    <col min="13314" max="13314" width="10.140625" style="4" bestFit="1" customWidth="1"/>
    <col min="13315" max="13315" width="13" style="4" customWidth="1"/>
    <col min="13316" max="13316" width="19.140625" style="4" bestFit="1" customWidth="1"/>
    <col min="13317" max="13317" width="14.5703125" style="4" customWidth="1"/>
    <col min="13318" max="13318" width="20.85546875" style="4" customWidth="1"/>
    <col min="13319" max="13319" width="16.85546875" style="4" customWidth="1"/>
    <col min="13320" max="13320" width="17.42578125" style="4" bestFit="1" customWidth="1"/>
    <col min="13321" max="13321" width="1.85546875" style="4" customWidth="1"/>
    <col min="13322" max="13327" width="0" style="4" hidden="1" customWidth="1"/>
    <col min="13328" max="13567" width="11.5703125" style="4"/>
    <col min="13568" max="13568" width="6.42578125" style="4" customWidth="1"/>
    <col min="13569" max="13569" width="2" style="4" bestFit="1" customWidth="1"/>
    <col min="13570" max="13570" width="10.140625" style="4" bestFit="1" customWidth="1"/>
    <col min="13571" max="13571" width="13" style="4" customWidth="1"/>
    <col min="13572" max="13572" width="19.140625" style="4" bestFit="1" customWidth="1"/>
    <col min="13573" max="13573" width="14.5703125" style="4" customWidth="1"/>
    <col min="13574" max="13574" width="20.85546875" style="4" customWidth="1"/>
    <col min="13575" max="13575" width="16.85546875" style="4" customWidth="1"/>
    <col min="13576" max="13576" width="17.42578125" style="4" bestFit="1" customWidth="1"/>
    <col min="13577" max="13577" width="1.85546875" style="4" customWidth="1"/>
    <col min="13578" max="13583" width="0" style="4" hidden="1" customWidth="1"/>
    <col min="13584" max="13823" width="11.5703125" style="4"/>
    <col min="13824" max="13824" width="6.42578125" style="4" customWidth="1"/>
    <col min="13825" max="13825" width="2" style="4" bestFit="1" customWidth="1"/>
    <col min="13826" max="13826" width="10.140625" style="4" bestFit="1" customWidth="1"/>
    <col min="13827" max="13827" width="13" style="4" customWidth="1"/>
    <col min="13828" max="13828" width="19.140625" style="4" bestFit="1" customWidth="1"/>
    <col min="13829" max="13829" width="14.5703125" style="4" customWidth="1"/>
    <col min="13830" max="13830" width="20.85546875" style="4" customWidth="1"/>
    <col min="13831" max="13831" width="16.85546875" style="4" customWidth="1"/>
    <col min="13832" max="13832" width="17.42578125" style="4" bestFit="1" customWidth="1"/>
    <col min="13833" max="13833" width="1.85546875" style="4" customWidth="1"/>
    <col min="13834" max="13839" width="0" style="4" hidden="1" customWidth="1"/>
    <col min="13840" max="14079" width="11.5703125" style="4"/>
    <col min="14080" max="14080" width="6.42578125" style="4" customWidth="1"/>
    <col min="14081" max="14081" width="2" style="4" bestFit="1" customWidth="1"/>
    <col min="14082" max="14082" width="10.140625" style="4" bestFit="1" customWidth="1"/>
    <col min="14083" max="14083" width="13" style="4" customWidth="1"/>
    <col min="14084" max="14084" width="19.140625" style="4" bestFit="1" customWidth="1"/>
    <col min="14085" max="14085" width="14.5703125" style="4" customWidth="1"/>
    <col min="14086" max="14086" width="20.85546875" style="4" customWidth="1"/>
    <col min="14087" max="14087" width="16.85546875" style="4" customWidth="1"/>
    <col min="14088" max="14088" width="17.42578125" style="4" bestFit="1" customWidth="1"/>
    <col min="14089" max="14089" width="1.85546875" style="4" customWidth="1"/>
    <col min="14090" max="14095" width="0" style="4" hidden="1" customWidth="1"/>
    <col min="14096" max="14335" width="11.5703125" style="4"/>
    <col min="14336" max="14336" width="6.42578125" style="4" customWidth="1"/>
    <col min="14337" max="14337" width="2" style="4" bestFit="1" customWidth="1"/>
    <col min="14338" max="14338" width="10.140625" style="4" bestFit="1" customWidth="1"/>
    <col min="14339" max="14339" width="13" style="4" customWidth="1"/>
    <col min="14340" max="14340" width="19.140625" style="4" bestFit="1" customWidth="1"/>
    <col min="14341" max="14341" width="14.5703125" style="4" customWidth="1"/>
    <col min="14342" max="14342" width="20.85546875" style="4" customWidth="1"/>
    <col min="14343" max="14343" width="16.85546875" style="4" customWidth="1"/>
    <col min="14344" max="14344" width="17.42578125" style="4" bestFit="1" customWidth="1"/>
    <col min="14345" max="14345" width="1.85546875" style="4" customWidth="1"/>
    <col min="14346" max="14351" width="0" style="4" hidden="1" customWidth="1"/>
    <col min="14352" max="14591" width="11.5703125" style="4"/>
    <col min="14592" max="14592" width="6.42578125" style="4" customWidth="1"/>
    <col min="14593" max="14593" width="2" style="4" bestFit="1" customWidth="1"/>
    <col min="14594" max="14594" width="10.140625" style="4" bestFit="1" customWidth="1"/>
    <col min="14595" max="14595" width="13" style="4" customWidth="1"/>
    <col min="14596" max="14596" width="19.140625" style="4" bestFit="1" customWidth="1"/>
    <col min="14597" max="14597" width="14.5703125" style="4" customWidth="1"/>
    <col min="14598" max="14598" width="20.85546875" style="4" customWidth="1"/>
    <col min="14599" max="14599" width="16.85546875" style="4" customWidth="1"/>
    <col min="14600" max="14600" width="17.42578125" style="4" bestFit="1" customWidth="1"/>
    <col min="14601" max="14601" width="1.85546875" style="4" customWidth="1"/>
    <col min="14602" max="14607" width="0" style="4" hidden="1" customWidth="1"/>
    <col min="14608" max="14847" width="11.5703125" style="4"/>
    <col min="14848" max="14848" width="6.42578125" style="4" customWidth="1"/>
    <col min="14849" max="14849" width="2" style="4" bestFit="1" customWidth="1"/>
    <col min="14850" max="14850" width="10.140625" style="4" bestFit="1" customWidth="1"/>
    <col min="14851" max="14851" width="13" style="4" customWidth="1"/>
    <col min="14852" max="14852" width="19.140625" style="4" bestFit="1" customWidth="1"/>
    <col min="14853" max="14853" width="14.5703125" style="4" customWidth="1"/>
    <col min="14854" max="14854" width="20.85546875" style="4" customWidth="1"/>
    <col min="14855" max="14855" width="16.85546875" style="4" customWidth="1"/>
    <col min="14856" max="14856" width="17.42578125" style="4" bestFit="1" customWidth="1"/>
    <col min="14857" max="14857" width="1.85546875" style="4" customWidth="1"/>
    <col min="14858" max="14863" width="0" style="4" hidden="1" customWidth="1"/>
    <col min="14864" max="15103" width="11.5703125" style="4"/>
    <col min="15104" max="15104" width="6.42578125" style="4" customWidth="1"/>
    <col min="15105" max="15105" width="2" style="4" bestFit="1" customWidth="1"/>
    <col min="15106" max="15106" width="10.140625" style="4" bestFit="1" customWidth="1"/>
    <col min="15107" max="15107" width="13" style="4" customWidth="1"/>
    <col min="15108" max="15108" width="19.140625" style="4" bestFit="1" customWidth="1"/>
    <col min="15109" max="15109" width="14.5703125" style="4" customWidth="1"/>
    <col min="15110" max="15110" width="20.85546875" style="4" customWidth="1"/>
    <col min="15111" max="15111" width="16.85546875" style="4" customWidth="1"/>
    <col min="15112" max="15112" width="17.42578125" style="4" bestFit="1" customWidth="1"/>
    <col min="15113" max="15113" width="1.85546875" style="4" customWidth="1"/>
    <col min="15114" max="15119" width="0" style="4" hidden="1" customWidth="1"/>
    <col min="15120" max="15359" width="11.5703125" style="4"/>
    <col min="15360" max="15360" width="6.42578125" style="4" customWidth="1"/>
    <col min="15361" max="15361" width="2" style="4" bestFit="1" customWidth="1"/>
    <col min="15362" max="15362" width="10.140625" style="4" bestFit="1" customWidth="1"/>
    <col min="15363" max="15363" width="13" style="4" customWidth="1"/>
    <col min="15364" max="15364" width="19.140625" style="4" bestFit="1" customWidth="1"/>
    <col min="15365" max="15365" width="14.5703125" style="4" customWidth="1"/>
    <col min="15366" max="15366" width="20.85546875" style="4" customWidth="1"/>
    <col min="15367" max="15367" width="16.85546875" style="4" customWidth="1"/>
    <col min="15368" max="15368" width="17.42578125" style="4" bestFit="1" customWidth="1"/>
    <col min="15369" max="15369" width="1.85546875" style="4" customWidth="1"/>
    <col min="15370" max="15375" width="0" style="4" hidden="1" customWidth="1"/>
    <col min="15376" max="15615" width="11.5703125" style="4"/>
    <col min="15616" max="15616" width="6.42578125" style="4" customWidth="1"/>
    <col min="15617" max="15617" width="2" style="4" bestFit="1" customWidth="1"/>
    <col min="15618" max="15618" width="10.140625" style="4" bestFit="1" customWidth="1"/>
    <col min="15619" max="15619" width="13" style="4" customWidth="1"/>
    <col min="15620" max="15620" width="19.140625" style="4" bestFit="1" customWidth="1"/>
    <col min="15621" max="15621" width="14.5703125" style="4" customWidth="1"/>
    <col min="15622" max="15622" width="20.85546875" style="4" customWidth="1"/>
    <col min="15623" max="15623" width="16.85546875" style="4" customWidth="1"/>
    <col min="15624" max="15624" width="17.42578125" style="4" bestFit="1" customWidth="1"/>
    <col min="15625" max="15625" width="1.85546875" style="4" customWidth="1"/>
    <col min="15626" max="15631" width="0" style="4" hidden="1" customWidth="1"/>
    <col min="15632" max="15871" width="11.5703125" style="4"/>
    <col min="15872" max="15872" width="6.42578125" style="4" customWidth="1"/>
    <col min="15873" max="15873" width="2" style="4" bestFit="1" customWidth="1"/>
    <col min="15874" max="15874" width="10.140625" style="4" bestFit="1" customWidth="1"/>
    <col min="15875" max="15875" width="13" style="4" customWidth="1"/>
    <col min="15876" max="15876" width="19.140625" style="4" bestFit="1" customWidth="1"/>
    <col min="15877" max="15877" width="14.5703125" style="4" customWidth="1"/>
    <col min="15878" max="15878" width="20.85546875" style="4" customWidth="1"/>
    <col min="15879" max="15879" width="16.85546875" style="4" customWidth="1"/>
    <col min="15880" max="15880" width="17.42578125" style="4" bestFit="1" customWidth="1"/>
    <col min="15881" max="15881" width="1.85546875" style="4" customWidth="1"/>
    <col min="15882" max="15887" width="0" style="4" hidden="1" customWidth="1"/>
    <col min="15888" max="16127" width="11.5703125" style="4"/>
    <col min="16128" max="16128" width="6.42578125" style="4" customWidth="1"/>
    <col min="16129" max="16129" width="2" style="4" bestFit="1" customWidth="1"/>
    <col min="16130" max="16130" width="10.140625" style="4" bestFit="1" customWidth="1"/>
    <col min="16131" max="16131" width="13" style="4" customWidth="1"/>
    <col min="16132" max="16132" width="19.140625" style="4" bestFit="1" customWidth="1"/>
    <col min="16133" max="16133" width="14.5703125" style="4" customWidth="1"/>
    <col min="16134" max="16134" width="20.85546875" style="4" customWidth="1"/>
    <col min="16135" max="16135" width="16.85546875" style="4" customWidth="1"/>
    <col min="16136" max="16136" width="17.42578125" style="4" bestFit="1" customWidth="1"/>
    <col min="16137" max="16137" width="1.85546875" style="4" customWidth="1"/>
    <col min="16138" max="16143" width="0" style="4" hidden="1" customWidth="1"/>
    <col min="16144" max="16383" width="11.5703125" style="4"/>
    <col min="16384" max="16384" width="11.5703125" style="4" customWidth="1"/>
  </cols>
  <sheetData>
    <row r="1" spans="1:17" x14ac:dyDescent="0.2">
      <c r="A1" s="3"/>
      <c r="C1" s="4"/>
      <c r="D1" s="4"/>
      <c r="E1" s="4"/>
    </row>
    <row r="2" spans="1:17" x14ac:dyDescent="0.2">
      <c r="A2" s="3"/>
      <c r="B2" s="5"/>
      <c r="C2" s="5"/>
      <c r="D2" s="5"/>
      <c r="E2" s="5"/>
      <c r="F2" s="5"/>
      <c r="G2" s="5"/>
      <c r="H2" s="5"/>
      <c r="I2" s="5"/>
      <c r="J2" s="5"/>
      <c r="K2" s="5"/>
    </row>
    <row r="3" spans="1:17" ht="18.75" x14ac:dyDescent="0.3">
      <c r="A3" s="3"/>
      <c r="B3" s="5"/>
      <c r="C3" s="6" t="s">
        <v>37</v>
      </c>
      <c r="D3" s="7"/>
      <c r="E3" s="8"/>
      <c r="F3" s="8"/>
      <c r="G3" s="8"/>
      <c r="H3" s="8"/>
      <c r="I3" s="8"/>
      <c r="J3" s="8"/>
      <c r="K3" s="8"/>
      <c r="M3" s="9"/>
      <c r="N3" s="9"/>
      <c r="O3" s="9"/>
      <c r="P3" s="9"/>
      <c r="Q3" s="9"/>
    </row>
    <row r="4" spans="1:17" x14ac:dyDescent="0.2">
      <c r="A4" s="3"/>
      <c r="B4" s="5"/>
      <c r="C4" s="5"/>
      <c r="D4" s="5"/>
      <c r="E4" s="5"/>
      <c r="F4" s="5"/>
      <c r="G4" s="5"/>
      <c r="H4" s="5"/>
      <c r="I4" s="5"/>
      <c r="J4" s="5"/>
      <c r="K4" s="5"/>
      <c r="M4" s="9"/>
      <c r="N4" s="9"/>
      <c r="O4" s="9"/>
      <c r="P4" s="9"/>
      <c r="Q4" s="9"/>
    </row>
    <row r="5" spans="1:17" x14ac:dyDescent="0.2">
      <c r="A5" s="3"/>
      <c r="B5" s="5"/>
      <c r="C5" s="5"/>
      <c r="D5" s="5"/>
      <c r="E5" s="5"/>
      <c r="F5" s="5"/>
      <c r="G5" s="5"/>
      <c r="H5" s="5"/>
      <c r="I5" s="5"/>
      <c r="J5" s="5"/>
      <c r="K5" s="5"/>
      <c r="M5" s="10"/>
      <c r="N5" s="10"/>
      <c r="O5" s="10"/>
      <c r="P5" s="10"/>
      <c r="Q5" s="10"/>
    </row>
    <row r="6" spans="1:17" x14ac:dyDescent="0.2">
      <c r="A6" s="3"/>
      <c r="B6" s="5"/>
      <c r="C6" s="115"/>
      <c r="D6" s="115"/>
      <c r="E6" s="115"/>
      <c r="F6" s="115"/>
      <c r="G6" s="5"/>
      <c r="H6" s="11"/>
      <c r="I6" s="75">
        <v>14675201</v>
      </c>
      <c r="J6" s="12" t="s">
        <v>0</v>
      </c>
      <c r="K6" s="5"/>
    </row>
    <row r="7" spans="1:17" x14ac:dyDescent="0.2">
      <c r="A7" s="3"/>
      <c r="B7" s="5"/>
      <c r="C7" s="13" t="s">
        <v>18</v>
      </c>
      <c r="D7" s="14"/>
      <c r="E7" s="15"/>
      <c r="F7" s="16">
        <f>+VDFB!F7</f>
        <v>43920</v>
      </c>
      <c r="G7" s="5"/>
      <c r="H7" s="17" t="s">
        <v>13</v>
      </c>
      <c r="I7" s="2">
        <f>+VDFA!I7</f>
        <v>0.28999999999999998</v>
      </c>
      <c r="J7" s="12" t="s">
        <v>0</v>
      </c>
      <c r="K7" s="5"/>
    </row>
    <row r="8" spans="1:17" x14ac:dyDescent="0.2">
      <c r="A8" s="3"/>
      <c r="B8" s="5"/>
      <c r="C8" s="18" t="s">
        <v>12</v>
      </c>
      <c r="D8" s="13"/>
      <c r="E8" s="15"/>
      <c r="F8" s="16">
        <f>+VDFB!F8</f>
        <v>43920</v>
      </c>
      <c r="G8" s="5"/>
      <c r="H8" s="11"/>
      <c r="I8" s="1">
        <v>0.5</v>
      </c>
      <c r="J8" s="12" t="s">
        <v>0</v>
      </c>
      <c r="K8" s="5"/>
      <c r="Q8" s="19" t="s">
        <v>26</v>
      </c>
    </row>
    <row r="9" spans="1:17" x14ac:dyDescent="0.2">
      <c r="A9" s="3"/>
      <c r="B9" s="5"/>
      <c r="C9" s="13" t="s">
        <v>28</v>
      </c>
      <c r="D9" s="14"/>
      <c r="E9" s="15"/>
      <c r="F9" s="20">
        <v>14675201</v>
      </c>
      <c r="G9" s="5"/>
      <c r="H9" s="17" t="s">
        <v>21</v>
      </c>
      <c r="I9" s="21">
        <f>+N30/I6</f>
        <v>0.9476228828823744</v>
      </c>
      <c r="J9" s="5"/>
      <c r="K9" s="5"/>
      <c r="Q9" s="22">
        <v>0</v>
      </c>
    </row>
    <row r="10" spans="1:17" x14ac:dyDescent="0.2">
      <c r="A10" s="3"/>
      <c r="B10" s="5"/>
      <c r="C10" s="13" t="s">
        <v>1</v>
      </c>
      <c r="D10" s="14"/>
      <c r="E10" s="15"/>
      <c r="F10" s="23" t="s">
        <v>2</v>
      </c>
      <c r="G10" s="5"/>
      <c r="H10" s="24" t="s">
        <v>20</v>
      </c>
      <c r="I10" s="25">
        <f>+XIRR(Q16:Q29,C16:C29)</f>
        <v>0.49999999403953554</v>
      </c>
      <c r="J10" s="5"/>
      <c r="K10" s="5"/>
      <c r="Q10" s="19" t="s">
        <v>24</v>
      </c>
    </row>
    <row r="11" spans="1:17" x14ac:dyDescent="0.2">
      <c r="A11" s="3"/>
      <c r="B11" s="5"/>
      <c r="C11" s="13" t="s">
        <v>31</v>
      </c>
      <c r="D11" s="14"/>
      <c r="E11" s="15"/>
      <c r="F11" s="93">
        <v>0.37</v>
      </c>
      <c r="G11" s="5"/>
      <c r="H11" s="24" t="s">
        <v>27</v>
      </c>
      <c r="I11" s="25">
        <f>((1+I10)^(1/12)-1)*12</f>
        <v>0.41239299347279612</v>
      </c>
      <c r="J11" s="26"/>
      <c r="K11" s="5"/>
      <c r="Q11" s="22">
        <f>+$F$12</f>
        <v>0.37</v>
      </c>
    </row>
    <row r="12" spans="1:17" x14ac:dyDescent="0.2">
      <c r="A12" s="3"/>
      <c r="B12" s="5"/>
      <c r="C12" s="27" t="s">
        <v>32</v>
      </c>
      <c r="F12" s="29">
        <v>0.37</v>
      </c>
      <c r="G12" s="12"/>
      <c r="H12" s="5"/>
      <c r="I12" s="5"/>
      <c r="J12" s="5"/>
      <c r="K12" s="5"/>
      <c r="Q12" s="19" t="s">
        <v>25</v>
      </c>
    </row>
    <row r="13" spans="1:17" x14ac:dyDescent="0.2">
      <c r="A13" s="3"/>
      <c r="B13" s="5"/>
      <c r="C13" s="30" t="s">
        <v>17</v>
      </c>
      <c r="D13" s="31"/>
      <c r="E13" s="32"/>
      <c r="F13" s="33" t="s">
        <v>33</v>
      </c>
      <c r="G13" s="5"/>
      <c r="H13" s="34" t="s">
        <v>22</v>
      </c>
      <c r="I13" s="35">
        <f>+O30/N30/30</f>
        <v>9.7288819163008586</v>
      </c>
      <c r="J13" s="5"/>
      <c r="K13" s="5"/>
      <c r="Q13" s="22">
        <v>0.37</v>
      </c>
    </row>
    <row r="14" spans="1:17" ht="34.5" customHeight="1" x14ac:dyDescent="0.2">
      <c r="A14" s="3"/>
      <c r="B14" s="5"/>
      <c r="C14" s="5"/>
      <c r="D14" s="5"/>
      <c r="E14" s="5"/>
      <c r="F14" s="5"/>
      <c r="G14" s="5"/>
      <c r="H14" s="5"/>
      <c r="I14" s="5"/>
      <c r="J14" s="5"/>
      <c r="K14" s="5"/>
    </row>
    <row r="15" spans="1:17" ht="15.75" x14ac:dyDescent="0.2">
      <c r="A15" s="3"/>
      <c r="B15" s="5"/>
      <c r="C15" s="36" t="s">
        <v>3</v>
      </c>
      <c r="D15" s="36" t="s">
        <v>9</v>
      </c>
      <c r="E15" s="36" t="s">
        <v>29</v>
      </c>
      <c r="F15" s="36" t="s">
        <v>4</v>
      </c>
      <c r="G15" s="36" t="s">
        <v>5</v>
      </c>
      <c r="H15" s="36" t="s">
        <v>6</v>
      </c>
      <c r="I15" s="36" t="s">
        <v>7</v>
      </c>
      <c r="J15" s="36" t="s">
        <v>8</v>
      </c>
      <c r="K15" s="92"/>
      <c r="L15" s="19"/>
      <c r="M15" s="38" t="s">
        <v>9</v>
      </c>
      <c r="N15" s="38" t="s">
        <v>10</v>
      </c>
      <c r="O15" s="38" t="s">
        <v>11</v>
      </c>
      <c r="Q15" s="38" t="s">
        <v>23</v>
      </c>
    </row>
    <row r="16" spans="1:17" x14ac:dyDescent="0.2">
      <c r="A16" s="3"/>
      <c r="B16" s="5"/>
      <c r="C16" s="114">
        <f>+F8</f>
        <v>43920</v>
      </c>
      <c r="D16" s="94"/>
      <c r="E16" s="41"/>
      <c r="F16" s="42"/>
      <c r="G16" s="95"/>
      <c r="H16" s="95"/>
      <c r="I16" s="96"/>
      <c r="J16" s="44">
        <f>+I6</f>
        <v>14675201</v>
      </c>
      <c r="K16" s="45"/>
      <c r="Q16" s="46">
        <f>+-(I6*I9)</f>
        <v>-13906556.278498303</v>
      </c>
    </row>
    <row r="17" spans="1:17" x14ac:dyDescent="0.2">
      <c r="A17" s="3"/>
      <c r="B17" s="5"/>
      <c r="C17" s="97">
        <v>43931</v>
      </c>
      <c r="D17" s="98">
        <f t="shared" ref="D17:D29" si="0">+M17</f>
        <v>11</v>
      </c>
      <c r="E17" s="48">
        <f t="shared" ref="E17:E29" si="1">+$F$12</f>
        <v>0.37</v>
      </c>
      <c r="F17" s="99">
        <v>0</v>
      </c>
      <c r="G17" s="100">
        <f t="shared" ref="G17:G29" si="2">+$I$6*F17</f>
        <v>0</v>
      </c>
      <c r="H17" s="100">
        <v>0</v>
      </c>
      <c r="I17" s="100">
        <f t="shared" ref="I17:I29" si="3">+G17+H17</f>
        <v>0</v>
      </c>
      <c r="J17" s="51">
        <f t="shared" ref="J17:J29" si="4">+J16-G17</f>
        <v>14675201</v>
      </c>
      <c r="K17" s="45"/>
      <c r="M17" s="52">
        <f t="shared" ref="M17:M29" si="5">+C17-$C$16</f>
        <v>11</v>
      </c>
      <c r="N17" s="46">
        <f t="shared" ref="N17:N29" si="6">I17/((1+$I$8)^(M17/365))</f>
        <v>0</v>
      </c>
      <c r="O17" s="46">
        <f t="shared" ref="O17:O29" si="7">+M17*N17</f>
        <v>0</v>
      </c>
      <c r="Q17" s="46">
        <f t="shared" ref="Q17:Q29" si="8">+I17</f>
        <v>0</v>
      </c>
    </row>
    <row r="18" spans="1:17" x14ac:dyDescent="0.2">
      <c r="A18" s="3"/>
      <c r="B18" s="54"/>
      <c r="C18" s="101">
        <v>43941</v>
      </c>
      <c r="D18" s="98">
        <f t="shared" si="0"/>
        <v>21</v>
      </c>
      <c r="E18" s="48">
        <f t="shared" si="1"/>
        <v>0.37</v>
      </c>
      <c r="F18" s="99">
        <v>0</v>
      </c>
      <c r="G18" s="100">
        <f t="shared" si="2"/>
        <v>0</v>
      </c>
      <c r="H18" s="100">
        <v>0</v>
      </c>
      <c r="I18" s="100">
        <f t="shared" si="3"/>
        <v>0</v>
      </c>
      <c r="J18" s="51">
        <f t="shared" si="4"/>
        <v>14675201</v>
      </c>
      <c r="K18" s="56"/>
      <c r="M18" s="52">
        <f t="shared" si="5"/>
        <v>21</v>
      </c>
      <c r="N18" s="46">
        <f t="shared" si="6"/>
        <v>0</v>
      </c>
      <c r="O18" s="46">
        <f t="shared" si="7"/>
        <v>0</v>
      </c>
      <c r="Q18" s="46">
        <f t="shared" si="8"/>
        <v>0</v>
      </c>
    </row>
    <row r="19" spans="1:17" x14ac:dyDescent="0.2">
      <c r="A19" s="3"/>
      <c r="B19" s="5"/>
      <c r="C19" s="101">
        <v>43971</v>
      </c>
      <c r="D19" s="98">
        <f t="shared" si="0"/>
        <v>51</v>
      </c>
      <c r="E19" s="48">
        <f t="shared" si="1"/>
        <v>0.37</v>
      </c>
      <c r="F19" s="99">
        <v>0</v>
      </c>
      <c r="G19" s="100">
        <f t="shared" si="2"/>
        <v>0</v>
      </c>
      <c r="H19" s="100">
        <v>0</v>
      </c>
      <c r="I19" s="100">
        <f t="shared" si="3"/>
        <v>0</v>
      </c>
      <c r="J19" s="51">
        <f t="shared" si="4"/>
        <v>14675201</v>
      </c>
      <c r="K19" s="5"/>
      <c r="M19" s="52">
        <f t="shared" si="5"/>
        <v>51</v>
      </c>
      <c r="N19" s="46">
        <f t="shared" si="6"/>
        <v>0</v>
      </c>
      <c r="O19" s="46">
        <f t="shared" si="7"/>
        <v>0</v>
      </c>
      <c r="Q19" s="46">
        <f t="shared" si="8"/>
        <v>0</v>
      </c>
    </row>
    <row r="20" spans="1:17" ht="13.5" customHeight="1" x14ac:dyDescent="0.2">
      <c r="A20" s="3"/>
      <c r="B20" s="5"/>
      <c r="C20" s="101">
        <v>44004</v>
      </c>
      <c r="D20" s="98">
        <f t="shared" si="0"/>
        <v>84</v>
      </c>
      <c r="E20" s="48">
        <f t="shared" si="1"/>
        <v>0.37</v>
      </c>
      <c r="F20" s="99">
        <v>0</v>
      </c>
      <c r="G20" s="100">
        <f t="shared" si="2"/>
        <v>0</v>
      </c>
      <c r="H20" s="100">
        <v>0</v>
      </c>
      <c r="I20" s="100">
        <f t="shared" si="3"/>
        <v>0</v>
      </c>
      <c r="J20" s="51">
        <f t="shared" si="4"/>
        <v>14675201</v>
      </c>
      <c r="K20" s="5"/>
      <c r="M20" s="52">
        <f t="shared" si="5"/>
        <v>84</v>
      </c>
      <c r="N20" s="46">
        <f t="shared" si="6"/>
        <v>0</v>
      </c>
      <c r="O20" s="57">
        <f t="shared" si="7"/>
        <v>0</v>
      </c>
      <c r="Q20" s="46">
        <f t="shared" si="8"/>
        <v>0</v>
      </c>
    </row>
    <row r="21" spans="1:17" ht="13.5" customHeight="1" x14ac:dyDescent="0.2">
      <c r="A21" s="3"/>
      <c r="B21" s="5"/>
      <c r="C21" s="101">
        <v>44032</v>
      </c>
      <c r="D21" s="98">
        <f t="shared" si="0"/>
        <v>112</v>
      </c>
      <c r="E21" s="48">
        <f t="shared" si="1"/>
        <v>0.37</v>
      </c>
      <c r="F21" s="99">
        <v>0</v>
      </c>
      <c r="G21" s="100">
        <f t="shared" si="2"/>
        <v>0</v>
      </c>
      <c r="H21" s="100">
        <v>0</v>
      </c>
      <c r="I21" s="100">
        <f t="shared" si="3"/>
        <v>0</v>
      </c>
      <c r="J21" s="51">
        <f t="shared" si="4"/>
        <v>14675201</v>
      </c>
      <c r="K21" s="5"/>
      <c r="M21" s="52">
        <f t="shared" si="5"/>
        <v>112</v>
      </c>
      <c r="N21" s="46">
        <f t="shared" si="6"/>
        <v>0</v>
      </c>
      <c r="O21" s="57">
        <f t="shared" si="7"/>
        <v>0</v>
      </c>
      <c r="Q21" s="46">
        <f t="shared" si="8"/>
        <v>0</v>
      </c>
    </row>
    <row r="22" spans="1:17" ht="13.5" customHeight="1" x14ac:dyDescent="0.2">
      <c r="A22" s="3"/>
      <c r="B22" s="5"/>
      <c r="C22" s="101">
        <v>44063</v>
      </c>
      <c r="D22" s="98">
        <f t="shared" si="0"/>
        <v>143</v>
      </c>
      <c r="E22" s="48">
        <f t="shared" si="1"/>
        <v>0.37</v>
      </c>
      <c r="F22" s="99">
        <v>0</v>
      </c>
      <c r="G22" s="100">
        <f t="shared" si="2"/>
        <v>0</v>
      </c>
      <c r="H22" s="100">
        <v>0</v>
      </c>
      <c r="I22" s="100">
        <f t="shared" si="3"/>
        <v>0</v>
      </c>
      <c r="J22" s="51">
        <f t="shared" si="4"/>
        <v>14675201</v>
      </c>
      <c r="K22" s="5"/>
      <c r="M22" s="52">
        <f t="shared" si="5"/>
        <v>143</v>
      </c>
      <c r="N22" s="46">
        <f t="shared" si="6"/>
        <v>0</v>
      </c>
      <c r="O22" s="57">
        <f t="shared" si="7"/>
        <v>0</v>
      </c>
      <c r="P22" s="102"/>
      <c r="Q22" s="46">
        <f t="shared" si="8"/>
        <v>0</v>
      </c>
    </row>
    <row r="23" spans="1:17" ht="13.5" customHeight="1" x14ac:dyDescent="0.2">
      <c r="A23" s="3"/>
      <c r="B23" s="5"/>
      <c r="C23" s="101">
        <v>44095</v>
      </c>
      <c r="D23" s="98">
        <f t="shared" si="0"/>
        <v>175</v>
      </c>
      <c r="E23" s="48">
        <f t="shared" si="1"/>
        <v>0.37</v>
      </c>
      <c r="F23" s="99">
        <v>0</v>
      </c>
      <c r="G23" s="100">
        <f t="shared" si="2"/>
        <v>0</v>
      </c>
      <c r="H23" s="100">
        <v>0</v>
      </c>
      <c r="I23" s="100">
        <f t="shared" si="3"/>
        <v>0</v>
      </c>
      <c r="J23" s="51">
        <f t="shared" si="4"/>
        <v>14675201</v>
      </c>
      <c r="K23" s="5"/>
      <c r="M23" s="52">
        <f t="shared" si="5"/>
        <v>175</v>
      </c>
      <c r="N23" s="46">
        <f t="shared" si="6"/>
        <v>0</v>
      </c>
      <c r="O23" s="57">
        <f t="shared" si="7"/>
        <v>0</v>
      </c>
      <c r="P23" s="102"/>
      <c r="Q23" s="46">
        <f t="shared" si="8"/>
        <v>0</v>
      </c>
    </row>
    <row r="24" spans="1:17" ht="13.5" customHeight="1" x14ac:dyDescent="0.2">
      <c r="A24" s="3"/>
      <c r="B24" s="5"/>
      <c r="C24" s="101">
        <v>44124</v>
      </c>
      <c r="D24" s="98">
        <f t="shared" si="0"/>
        <v>204</v>
      </c>
      <c r="E24" s="48">
        <f t="shared" si="1"/>
        <v>0.37</v>
      </c>
      <c r="F24" s="99">
        <v>0</v>
      </c>
      <c r="G24" s="100">
        <f>+$I$6*F24</f>
        <v>0</v>
      </c>
      <c r="H24" s="100">
        <v>0</v>
      </c>
      <c r="I24" s="100">
        <f t="shared" si="3"/>
        <v>0</v>
      </c>
      <c r="J24" s="51">
        <f t="shared" si="4"/>
        <v>14675201</v>
      </c>
      <c r="K24" s="5"/>
      <c r="M24" s="52">
        <f t="shared" si="5"/>
        <v>204</v>
      </c>
      <c r="N24" s="46">
        <f t="shared" si="6"/>
        <v>0</v>
      </c>
      <c r="O24" s="57">
        <f t="shared" si="7"/>
        <v>0</v>
      </c>
      <c r="P24" s="102"/>
      <c r="Q24" s="46">
        <f t="shared" si="8"/>
        <v>0</v>
      </c>
    </row>
    <row r="25" spans="1:17" ht="13.5" customHeight="1" x14ac:dyDescent="0.2">
      <c r="A25" s="3"/>
      <c r="B25" s="5"/>
      <c r="C25" s="101">
        <v>44155</v>
      </c>
      <c r="D25" s="98">
        <f t="shared" si="0"/>
        <v>235</v>
      </c>
      <c r="E25" s="48">
        <f t="shared" si="1"/>
        <v>0.37</v>
      </c>
      <c r="F25" s="99">
        <v>4.4811924552174788E-2</v>
      </c>
      <c r="G25" s="100">
        <f t="shared" si="2"/>
        <v>657624</v>
      </c>
      <c r="H25" s="50">
        <f>+J24*$F$12*(C25-F8)/365</f>
        <v>3495914.320410959</v>
      </c>
      <c r="I25" s="100">
        <f t="shared" si="3"/>
        <v>4153538.320410959</v>
      </c>
      <c r="J25" s="51">
        <f t="shared" si="4"/>
        <v>14017577</v>
      </c>
      <c r="K25" s="5"/>
      <c r="M25" s="52">
        <f t="shared" si="5"/>
        <v>235</v>
      </c>
      <c r="N25" s="46">
        <f t="shared" si="6"/>
        <v>3199222.1447274168</v>
      </c>
      <c r="O25" s="57">
        <f t="shared" si="7"/>
        <v>751817204.01094294</v>
      </c>
      <c r="P25" s="102"/>
      <c r="Q25" s="46">
        <f t="shared" si="8"/>
        <v>4153538.320410959</v>
      </c>
    </row>
    <row r="26" spans="1:17" x14ac:dyDescent="0.2">
      <c r="A26" s="3"/>
      <c r="B26" s="5"/>
      <c r="C26" s="101">
        <v>44186</v>
      </c>
      <c r="D26" s="98">
        <f t="shared" si="0"/>
        <v>266</v>
      </c>
      <c r="E26" s="48">
        <f t="shared" si="1"/>
        <v>0.37</v>
      </c>
      <c r="F26" s="99">
        <v>0.24611962725416844</v>
      </c>
      <c r="G26" s="100">
        <f t="shared" si="2"/>
        <v>3611855</v>
      </c>
      <c r="H26" s="100">
        <f>+J25*$F$12*(C26-C25)/365</f>
        <v>440497.55668493151</v>
      </c>
      <c r="I26" s="100">
        <f t="shared" si="3"/>
        <v>4052352.5566849317</v>
      </c>
      <c r="J26" s="51">
        <f t="shared" si="4"/>
        <v>10405722</v>
      </c>
      <c r="K26" s="5"/>
      <c r="M26" s="52">
        <f t="shared" si="5"/>
        <v>266</v>
      </c>
      <c r="N26" s="46">
        <f t="shared" si="6"/>
        <v>3015627.5472787037</v>
      </c>
      <c r="O26" s="57">
        <f t="shared" si="7"/>
        <v>802156927.57613516</v>
      </c>
      <c r="P26" s="102"/>
      <c r="Q26" s="46">
        <f t="shared" si="8"/>
        <v>4052352.5566849317</v>
      </c>
    </row>
    <row r="27" spans="1:17" x14ac:dyDescent="0.2">
      <c r="A27" s="3"/>
      <c r="B27" s="5"/>
      <c r="C27" s="101">
        <v>44216</v>
      </c>
      <c r="D27" s="98">
        <f t="shared" si="0"/>
        <v>296</v>
      </c>
      <c r="E27" s="48">
        <f t="shared" si="1"/>
        <v>0.37</v>
      </c>
      <c r="F27" s="99">
        <v>0.25560297266115811</v>
      </c>
      <c r="G27" s="100">
        <f t="shared" si="2"/>
        <v>3751025</v>
      </c>
      <c r="H27" s="100">
        <f>+J26*$F$12*(C27-C26)/365</f>
        <v>316447.98410958907</v>
      </c>
      <c r="I27" s="100">
        <f t="shared" si="3"/>
        <v>4067472.9841095889</v>
      </c>
      <c r="J27" s="51">
        <f t="shared" si="4"/>
        <v>6654697</v>
      </c>
      <c r="K27" s="5"/>
      <c r="M27" s="52">
        <f t="shared" si="5"/>
        <v>296</v>
      </c>
      <c r="N27" s="46">
        <f t="shared" si="6"/>
        <v>2927668.517553803</v>
      </c>
      <c r="O27" s="57">
        <f t="shared" si="7"/>
        <v>866589881.19592571</v>
      </c>
      <c r="P27" s="102"/>
      <c r="Q27" s="46">
        <f t="shared" si="8"/>
        <v>4067472.9841095889</v>
      </c>
    </row>
    <row r="28" spans="1:17" x14ac:dyDescent="0.2">
      <c r="A28" s="3"/>
      <c r="B28" s="5"/>
      <c r="C28" s="101">
        <v>44249</v>
      </c>
      <c r="D28" s="98">
        <f t="shared" si="0"/>
        <v>329</v>
      </c>
      <c r="E28" s="48">
        <f t="shared" si="1"/>
        <v>0.37</v>
      </c>
      <c r="F28" s="99">
        <v>0.20392988143739904</v>
      </c>
      <c r="G28" s="100">
        <f t="shared" si="2"/>
        <v>2992712</v>
      </c>
      <c r="H28" s="100">
        <f>+J27*$F$12*(C28-C27)/365</f>
        <v>222613.28868493153</v>
      </c>
      <c r="I28" s="100">
        <f t="shared" si="3"/>
        <v>3215325.2886849316</v>
      </c>
      <c r="J28" s="51">
        <f t="shared" si="4"/>
        <v>3661985</v>
      </c>
      <c r="K28" s="5"/>
      <c r="M28" s="52">
        <f t="shared" si="5"/>
        <v>329</v>
      </c>
      <c r="N28" s="46">
        <f t="shared" si="6"/>
        <v>2231010.2327477145</v>
      </c>
      <c r="O28" s="57">
        <f t="shared" si="7"/>
        <v>734002366.57399809</v>
      </c>
      <c r="P28" s="102"/>
      <c r="Q28" s="46">
        <f t="shared" si="8"/>
        <v>3215325.2886849316</v>
      </c>
    </row>
    <row r="29" spans="1:17" x14ac:dyDescent="0.2">
      <c r="A29" s="3"/>
      <c r="B29" s="5"/>
      <c r="C29" s="78">
        <v>44277</v>
      </c>
      <c r="D29" s="103">
        <f t="shared" si="0"/>
        <v>357</v>
      </c>
      <c r="E29" s="104">
        <f t="shared" si="1"/>
        <v>0.37</v>
      </c>
      <c r="F29" s="105">
        <v>0.24953559409509962</v>
      </c>
      <c r="G29" s="106">
        <f t="shared" si="2"/>
        <v>3661985</v>
      </c>
      <c r="H29" s="106">
        <f>+J28*$F$12*(C29-C28)/365</f>
        <v>103940.17698630138</v>
      </c>
      <c r="I29" s="106">
        <f t="shared" si="3"/>
        <v>3765925.1769863013</v>
      </c>
      <c r="J29" s="60">
        <f t="shared" si="4"/>
        <v>0</v>
      </c>
      <c r="K29" s="5"/>
      <c r="M29" s="52">
        <f t="shared" si="5"/>
        <v>357</v>
      </c>
      <c r="N29" s="46">
        <f t="shared" si="6"/>
        <v>2533027.8361906651</v>
      </c>
      <c r="O29" s="57">
        <f t="shared" si="7"/>
        <v>904290937.52006745</v>
      </c>
      <c r="P29" s="102"/>
      <c r="Q29" s="46">
        <f t="shared" si="8"/>
        <v>3765925.1769863013</v>
      </c>
    </row>
    <row r="30" spans="1:17" x14ac:dyDescent="0.2">
      <c r="C30" s="73"/>
      <c r="D30" s="73"/>
      <c r="E30" s="73"/>
      <c r="F30" s="107">
        <f>SUM(F17:F29)</f>
        <v>1</v>
      </c>
      <c r="G30" s="64">
        <f>SUM(G17:G29)</f>
        <v>14675201</v>
      </c>
      <c r="H30" s="64">
        <f>SUM(H17:H29)</f>
        <v>4579413.326876712</v>
      </c>
      <c r="I30" s="64">
        <f>SUM(I17:I29)</f>
        <v>19254614.326876715</v>
      </c>
      <c r="J30" s="73"/>
      <c r="N30" s="69">
        <f>SUM(N17:N29)</f>
        <v>13906556.278498303</v>
      </c>
      <c r="O30" s="69">
        <f>SUM(O17:O29)</f>
        <v>4058857316.8770695</v>
      </c>
      <c r="Q30" s="69">
        <f>SUM(Q17:Q29)</f>
        <v>19254614.326876715</v>
      </c>
    </row>
    <row r="31" spans="1:17" x14ac:dyDescent="0.2">
      <c r="C31" s="73"/>
      <c r="D31" s="73"/>
      <c r="E31" s="73"/>
      <c r="F31" s="73"/>
      <c r="G31" s="73"/>
      <c r="H31" s="73"/>
      <c r="I31" s="73"/>
      <c r="J31" s="73"/>
    </row>
    <row r="32" spans="1:17" ht="12.75" customHeight="1" x14ac:dyDescent="0.2">
      <c r="C32" s="125" t="s">
        <v>14</v>
      </c>
      <c r="D32" s="126"/>
      <c r="E32" s="126"/>
      <c r="F32" s="126"/>
      <c r="G32" s="126"/>
      <c r="H32" s="126"/>
      <c r="I32" s="126"/>
      <c r="J32" s="127"/>
      <c r="N32" s="85"/>
    </row>
    <row r="33" spans="3:15" x14ac:dyDescent="0.2">
      <c r="C33" s="128"/>
      <c r="D33" s="129"/>
      <c r="E33" s="129"/>
      <c r="F33" s="129"/>
      <c r="G33" s="129"/>
      <c r="H33" s="129"/>
      <c r="I33" s="129"/>
      <c r="J33" s="130"/>
    </row>
    <row r="34" spans="3:15" x14ac:dyDescent="0.2">
      <c r="C34" s="128"/>
      <c r="D34" s="129"/>
      <c r="E34" s="129"/>
      <c r="F34" s="129"/>
      <c r="G34" s="129"/>
      <c r="H34" s="129"/>
      <c r="I34" s="129"/>
      <c r="J34" s="130"/>
      <c r="N34" s="108"/>
      <c r="O34" s="109"/>
    </row>
    <row r="35" spans="3:15" x14ac:dyDescent="0.2">
      <c r="C35" s="128"/>
      <c r="D35" s="129"/>
      <c r="E35" s="129"/>
      <c r="F35" s="129"/>
      <c r="G35" s="129"/>
      <c r="H35" s="129"/>
      <c r="I35" s="129"/>
      <c r="J35" s="130"/>
      <c r="N35" s="108"/>
      <c r="O35" s="109"/>
    </row>
    <row r="36" spans="3:15" x14ac:dyDescent="0.2">
      <c r="C36" s="128"/>
      <c r="D36" s="129"/>
      <c r="E36" s="129"/>
      <c r="F36" s="129"/>
      <c r="G36" s="129"/>
      <c r="H36" s="129"/>
      <c r="I36" s="129"/>
      <c r="J36" s="130"/>
      <c r="N36" s="108"/>
      <c r="O36" s="109"/>
    </row>
    <row r="37" spans="3:15" x14ac:dyDescent="0.2">
      <c r="C37" s="128"/>
      <c r="D37" s="129"/>
      <c r="E37" s="129"/>
      <c r="F37" s="129"/>
      <c r="G37" s="129"/>
      <c r="H37" s="129"/>
      <c r="I37" s="129"/>
      <c r="J37" s="130"/>
      <c r="N37" s="108"/>
      <c r="O37" s="109"/>
    </row>
    <row r="38" spans="3:15" x14ac:dyDescent="0.2">
      <c r="C38" s="131"/>
      <c r="D38" s="132"/>
      <c r="E38" s="132"/>
      <c r="F38" s="132"/>
      <c r="G38" s="132"/>
      <c r="H38" s="132"/>
      <c r="I38" s="132"/>
      <c r="J38" s="133"/>
      <c r="N38" s="108"/>
      <c r="O38" s="109"/>
    </row>
    <row r="39" spans="3:15" x14ac:dyDescent="0.2">
      <c r="N39" s="108"/>
      <c r="O39" s="109"/>
    </row>
    <row r="40" spans="3:15" x14ac:dyDescent="0.2">
      <c r="N40" s="108"/>
      <c r="O40" s="109"/>
    </row>
    <row r="41" spans="3:15" x14ac:dyDescent="0.2">
      <c r="F41" s="28"/>
      <c r="G41" s="28"/>
      <c r="N41" s="108"/>
      <c r="O41" s="109"/>
    </row>
    <row r="42" spans="3:15" x14ac:dyDescent="0.2">
      <c r="F42" s="28"/>
      <c r="G42" s="28"/>
    </row>
    <row r="43" spans="3:15" x14ac:dyDescent="0.2">
      <c r="F43" s="28"/>
      <c r="G43" s="28"/>
    </row>
    <row r="44" spans="3:15" x14ac:dyDescent="0.2">
      <c r="F44" s="28"/>
      <c r="G44" s="28"/>
    </row>
    <row r="45" spans="3:15" x14ac:dyDescent="0.2">
      <c r="F45" s="28"/>
      <c r="G45" s="28"/>
    </row>
    <row r="46" spans="3:15" x14ac:dyDescent="0.2">
      <c r="F46" s="28"/>
      <c r="G46" s="28"/>
    </row>
    <row r="47" spans="3:15" x14ac:dyDescent="0.2">
      <c r="F47" s="28"/>
      <c r="G47" s="28"/>
    </row>
    <row r="48" spans="3:15" x14ac:dyDescent="0.2">
      <c r="F48" s="28"/>
      <c r="G48" s="28"/>
    </row>
    <row r="49" spans="6:7" x14ac:dyDescent="0.2">
      <c r="F49" s="28"/>
      <c r="G49" s="28"/>
    </row>
    <row r="50" spans="6:7" x14ac:dyDescent="0.2">
      <c r="F50" s="28"/>
      <c r="G50" s="28"/>
    </row>
    <row r="51" spans="6:7" x14ac:dyDescent="0.2">
      <c r="F51" s="28"/>
      <c r="G51" s="28"/>
    </row>
    <row r="52" spans="6:7" x14ac:dyDescent="0.2">
      <c r="F52" s="28"/>
      <c r="G52" s="28"/>
    </row>
    <row r="53" spans="6:7" x14ac:dyDescent="0.2">
      <c r="F53" s="28"/>
      <c r="G53" s="28"/>
    </row>
    <row r="54" spans="6:7" x14ac:dyDescent="0.2">
      <c r="F54" s="28"/>
      <c r="G54" s="28"/>
    </row>
    <row r="55" spans="6:7" x14ac:dyDescent="0.2">
      <c r="F55" s="28"/>
      <c r="G55" s="28"/>
    </row>
    <row r="56" spans="6:7" x14ac:dyDescent="0.2">
      <c r="F56" s="28"/>
      <c r="G56" s="28"/>
    </row>
    <row r="57" spans="6:7" x14ac:dyDescent="0.2">
      <c r="F57" s="28"/>
      <c r="G57" s="28"/>
    </row>
    <row r="58" spans="6:7" x14ac:dyDescent="0.2">
      <c r="F58" s="28"/>
      <c r="G58" s="28"/>
    </row>
    <row r="59" spans="6:7" x14ac:dyDescent="0.2">
      <c r="F59" s="28"/>
      <c r="G59" s="28"/>
    </row>
    <row r="60" spans="6:7" x14ac:dyDescent="0.2">
      <c r="F60" s="28"/>
      <c r="G60" s="28"/>
    </row>
    <row r="61" spans="6:7" x14ac:dyDescent="0.2">
      <c r="F61" s="28"/>
      <c r="G61" s="28"/>
    </row>
    <row r="62" spans="6:7" x14ac:dyDescent="0.2">
      <c r="F62" s="28"/>
      <c r="G62" s="28"/>
    </row>
    <row r="63" spans="6:7" x14ac:dyDescent="0.2">
      <c r="F63" s="28"/>
      <c r="G63" s="28"/>
    </row>
    <row r="64" spans="6:7" x14ac:dyDescent="0.2">
      <c r="F64" s="28"/>
      <c r="G64" s="28"/>
    </row>
    <row r="65" spans="6:7" x14ac:dyDescent="0.2">
      <c r="F65" s="28"/>
      <c r="G65" s="28"/>
    </row>
    <row r="66" spans="6:7" x14ac:dyDescent="0.2">
      <c r="F66" s="28"/>
      <c r="G66" s="28"/>
    </row>
    <row r="67" spans="6:7" x14ac:dyDescent="0.2">
      <c r="F67" s="28"/>
      <c r="G67" s="28"/>
    </row>
    <row r="68" spans="6:7" x14ac:dyDescent="0.2">
      <c r="F68" s="28"/>
      <c r="G68" s="28"/>
    </row>
    <row r="69" spans="6:7" x14ac:dyDescent="0.2">
      <c r="F69" s="28"/>
      <c r="G69" s="28"/>
    </row>
    <row r="70" spans="6:7" x14ac:dyDescent="0.2">
      <c r="F70" s="28"/>
      <c r="G70" s="28"/>
    </row>
    <row r="71" spans="6:7" x14ac:dyDescent="0.2">
      <c r="F71" s="28"/>
      <c r="G71" s="28"/>
    </row>
    <row r="72" spans="6:7" x14ac:dyDescent="0.2">
      <c r="F72" s="28"/>
      <c r="G72" s="28"/>
    </row>
    <row r="73" spans="6:7" x14ac:dyDescent="0.2">
      <c r="F73" s="28"/>
      <c r="G73" s="28"/>
    </row>
  </sheetData>
  <protectedRanges>
    <protectedRange sqref="I6:I8 F12" name="Rango1"/>
  </protectedRanges>
  <mergeCells count="2">
    <mergeCell ref="C6:F6"/>
    <mergeCell ref="C32:J38"/>
  </mergeCells>
  <conditionalFormatting sqref="F17:F28">
    <cfRule type="notContainsBlanks" dxfId="1" priority="1">
      <formula>LEN(TRIM(F17))&gt;0</formula>
    </cfRule>
    <cfRule type="notContainsBlanks" dxfId="0" priority="2">
      <formula>LEN(TRIM(F17))&gt;0</formula>
    </cfRule>
  </conditionalFormatting>
  <printOptions horizontalCentered="1" verticalCentered="1"/>
  <pageMargins left="0.70866141732283472" right="0.70866141732283472" top="0.94488188976377963" bottom="0.74803149606299213" header="0" footer="0.31496062992125984"/>
  <pageSetup paperSize="9" scale="86" orientation="landscape"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VDFA</vt:lpstr>
      <vt:lpstr>VDFB</vt:lpstr>
      <vt:lpstr>VDFC</vt:lpstr>
      <vt:lpstr>VDFA!Área_de_impresión</vt:lpstr>
      <vt:lpstr>VDFB!Área_de_impresión</vt:lpstr>
      <vt:lpstr>VDFC!Área_de_impresión</vt:lpstr>
      <vt:lpstr>VDFA!Print_Area</vt:lpstr>
      <vt:lpstr>VDFB!Print_Area</vt:lpstr>
      <vt:lpstr>VDFC!Print_Area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flanus</dc:creator>
  <cp:lastModifiedBy>Joaquin Jose Fernandez</cp:lastModifiedBy>
  <cp:lastPrinted>2014-08-25T21:01:31Z</cp:lastPrinted>
  <dcterms:created xsi:type="dcterms:W3CDTF">2012-12-10T20:50:19Z</dcterms:created>
  <dcterms:modified xsi:type="dcterms:W3CDTF">2020-03-26T12:59:45Z</dcterms:modified>
</cp:coreProperties>
</file>