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CGC\Clase 30\Difusion\"/>
    </mc:Choice>
  </mc:AlternateContent>
  <bookViews>
    <workbookView xWindow="0" yWindow="0" windowWidth="20400" windowHeight="7620"/>
  </bookViews>
  <sheets>
    <sheet name="CLASE 30 (DL)" sheetId="14" r:id="rId1"/>
    <sheet name="Feriados" sheetId="5" state="hidden" r:id="rId2"/>
    <sheet name="Hoja2" sheetId="7" state="hidden" r:id="rId3"/>
  </sheets>
  <definedNames>
    <definedName name="_xlnm.Print_Area" localSheetId="0">'CLASE 30 (DL)'!$E$1:$Q$36</definedName>
  </definedNames>
  <calcPr calcId="162913" iterate="1" iterateCount="12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4" l="1"/>
  <c r="U26" i="14" l="1"/>
  <c r="L13" i="14"/>
  <c r="E23" i="14"/>
  <c r="I24" i="14"/>
  <c r="P14" i="14"/>
  <c r="H11" i="14" l="1"/>
  <c r="J24" i="14" l="1"/>
  <c r="O23" i="14"/>
  <c r="N23" i="14"/>
  <c r="L26" i="14" l="1"/>
  <c r="M24" i="14"/>
  <c r="R23" i="14"/>
  <c r="T23" i="14"/>
  <c r="J23" i="14"/>
  <c r="J22" i="14" s="1"/>
  <c r="F23" i="14"/>
  <c r="G23" i="14" s="1"/>
  <c r="B23" i="14"/>
  <c r="C24" i="14" s="1"/>
  <c r="D24" i="14" s="1"/>
  <c r="D25" i="14" s="1"/>
  <c r="M22" i="14"/>
  <c r="K17" i="14"/>
  <c r="K18" i="14" l="1"/>
  <c r="F24" i="14"/>
  <c r="G24" i="14" l="1"/>
  <c r="H24" i="14"/>
  <c r="K24" i="14" s="1"/>
  <c r="L17" i="14" s="1"/>
  <c r="M17" i="14" l="1"/>
  <c r="J17" i="14"/>
  <c r="N24" i="14"/>
  <c r="T24" i="14" s="1"/>
  <c r="R24" i="14"/>
  <c r="E24" i="14"/>
  <c r="O24" i="14" l="1"/>
  <c r="L10" i="14" s="1"/>
  <c r="L12" i="14" l="1"/>
  <c r="L18" i="14"/>
  <c r="M18" i="14" s="1"/>
  <c r="D2" i="7" l="1"/>
  <c r="S21" i="14" l="1"/>
  <c r="S23" i="14"/>
  <c r="U23" i="14" s="1"/>
  <c r="V23" i="14" s="1"/>
  <c r="S24" i="14"/>
  <c r="U24" i="14" s="1"/>
  <c r="O26" i="14"/>
  <c r="V24" i="14" l="1"/>
  <c r="V26" i="14" s="1"/>
</calcChain>
</file>

<file path=xl/comments1.xml><?xml version="1.0" encoding="utf-8"?>
<comments xmlns="http://schemas.openxmlformats.org/spreadsheetml/2006/main">
  <authors>
    <author>Lintura Leandro</author>
  </authors>
  <commentList>
    <comment ref="P12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3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</commentList>
</comments>
</file>

<file path=xl/sharedStrings.xml><?xml version="1.0" encoding="utf-8"?>
<sst xmlns="http://schemas.openxmlformats.org/spreadsheetml/2006/main" count="42" uniqueCount="40">
  <si>
    <t>Fecha de Emisión:</t>
  </si>
  <si>
    <t>TIR:</t>
  </si>
  <si>
    <t>Fecha de Vto: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</si>
  <si>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</si>
  <si>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</si>
  <si>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</si>
  <si>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</si>
  <si>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</si>
  <si>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</si>
  <si>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</si>
  <si>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</si>
  <si>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</si>
  <si>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Totales</t>
  </si>
  <si>
    <t>Capital Residual</t>
  </si>
  <si>
    <t>Flujo Valor Nominal</t>
  </si>
  <si>
    <t>Amortización</t>
  </si>
  <si>
    <t>Fecha de Pago</t>
  </si>
  <si>
    <t>t promedio cupon</t>
  </si>
  <si>
    <t>Interés</t>
  </si>
  <si>
    <t>Cupón</t>
  </si>
  <si>
    <t>Fecha de inicio de calculo</t>
  </si>
  <si>
    <t>Fijo a licitar</t>
  </si>
  <si>
    <t>intereses</t>
  </si>
  <si>
    <t>capital</t>
  </si>
  <si>
    <t>Plazo (meses):</t>
  </si>
  <si>
    <t>Cupón:</t>
  </si>
  <si>
    <t>Duration (meses):</t>
  </si>
  <si>
    <t>Moneda:</t>
  </si>
  <si>
    <t>Dólar Linked</t>
  </si>
  <si>
    <t>Días Dev.</t>
  </si>
  <si>
    <t>V/N:</t>
  </si>
  <si>
    <t>TC de Integración:</t>
  </si>
  <si>
    <t>meses</t>
  </si>
  <si>
    <t>días</t>
  </si>
  <si>
    <t>TNA 90 días:</t>
  </si>
  <si>
    <t>TNA 30 días:</t>
  </si>
  <si>
    <t>Pesos a Ingegrar:</t>
  </si>
  <si>
    <t>Precio a licitar:</t>
  </si>
  <si>
    <t>ON CGC Clase 30 (Dólar Linked)</t>
  </si>
  <si>
    <t>Fecha Licitación: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</si>
</sst>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$&quot;\ #,##0;[Red]\-&quot;$&quot;\ #,##0"/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  <numFmt numFmtId="173" formatCode="_ * #,##0_ ;_ * \-#,##0_ ;_ * &quot;-&quot;??_ ;_ @_ "/>
    <numFmt numFmtId="174" formatCode="0.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rgb="FF00B050"/>
      <name val="Arial"/>
      <family val="2"/>
    </font>
    <font>
      <sz val="8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4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4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6" fillId="0" borderId="8" xfId="3" applyNumberFormat="1" applyFont="1" applyBorder="1" applyAlignment="1" applyProtection="1">
      <alignment horizontal="center"/>
    </xf>
    <xf numFmtId="40" fontId="3" fillId="0" borderId="6" xfId="0" applyNumberFormat="1" applyFont="1" applyBorder="1" applyAlignment="1" applyProtection="1">
      <alignment horizontal="center"/>
    </xf>
    <xf numFmtId="38" fontId="3" fillId="0" borderId="6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7" xfId="0" applyNumberFormat="1" applyFont="1" applyBorder="1" applyAlignment="1" applyProtection="1">
      <alignment horizontal="center"/>
    </xf>
    <xf numFmtId="40" fontId="2" fillId="0" borderId="7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3" borderId="7" xfId="0" applyNumberFormat="1" applyFont="1" applyFill="1" applyBorder="1" applyAlignment="1" applyProtection="1">
      <alignment horizontal="center"/>
    </xf>
    <xf numFmtId="10" fontId="2" fillId="3" borderId="7" xfId="3" applyNumberFormat="1" applyFont="1" applyFill="1" applyBorder="1" applyAlignment="1" applyProtection="1">
      <alignment horizontal="center"/>
    </xf>
    <xf numFmtId="165" fontId="3" fillId="2" borderId="7" xfId="2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40" fontId="7" fillId="0" borderId="7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15" fontId="2" fillId="3" borderId="4" xfId="0" applyNumberFormat="1" applyFont="1" applyFill="1" applyBorder="1" applyAlignment="1" applyProtection="1">
      <alignment horizontal="center"/>
    </xf>
    <xf numFmtId="167" fontId="2" fillId="3" borderId="7" xfId="1" applyNumberFormat="1" applyFont="1" applyFill="1" applyBorder="1" applyAlignment="1" applyProtection="1">
      <alignment horizontal="center"/>
    </xf>
    <xf numFmtId="40" fontId="2" fillId="3" borderId="7" xfId="0" applyNumberFormat="1" applyFont="1" applyFill="1" applyBorder="1" applyAlignment="1" applyProtection="1">
      <alignment horizontal="center"/>
    </xf>
    <xf numFmtId="38" fontId="2" fillId="3" borderId="5" xfId="0" applyNumberFormat="1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2" xfId="0" applyNumberFormat="1" applyFont="1" applyFill="1" applyBorder="1" applyAlignment="1" applyProtection="1">
      <alignment horizontal="center" vertical="center"/>
    </xf>
    <xf numFmtId="10" fontId="6" fillId="3" borderId="2" xfId="3" applyNumberFormat="1" applyFont="1" applyFill="1" applyBorder="1" applyAlignment="1" applyProtection="1">
      <alignment horizontal="center"/>
    </xf>
    <xf numFmtId="40" fontId="2" fillId="3" borderId="2" xfId="0" applyNumberFormat="1" applyFont="1" applyFill="1" applyBorder="1" applyAlignment="1" applyProtection="1">
      <alignment horizontal="center" vertical="center"/>
    </xf>
    <xf numFmtId="38" fontId="2" fillId="3" borderId="13" xfId="0" applyNumberFormat="1" applyFont="1" applyFill="1" applyBorder="1" applyAlignment="1" applyProtection="1">
      <alignment horizontal="center" vertic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/>
    </xf>
    <xf numFmtId="15" fontId="3" fillId="3" borderId="9" xfId="0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4" xfId="0" applyFont="1" applyFill="1" applyBorder="1" applyAlignment="1" applyProtection="1">
      <alignment horizontal="right"/>
    </xf>
    <xf numFmtId="165" fontId="3" fillId="3" borderId="9" xfId="2" applyNumberFormat="1" applyFont="1" applyFill="1" applyBorder="1" applyAlignment="1" applyProtection="1">
      <alignment horizontal="center"/>
    </xf>
    <xf numFmtId="4" fontId="3" fillId="3" borderId="9" xfId="2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64" fontId="2" fillId="0" borderId="0" xfId="0" applyNumberFormat="1" applyFont="1" applyProtection="1"/>
    <xf numFmtId="173" fontId="2" fillId="0" borderId="0" xfId="1" applyNumberFormat="1" applyFont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right"/>
    </xf>
    <xf numFmtId="165" fontId="2" fillId="4" borderId="0" xfId="0" applyNumberFormat="1" applyFont="1" applyFill="1" applyAlignment="1" applyProtection="1">
      <alignment horizontal="center" vertical="center"/>
    </xf>
    <xf numFmtId="15" fontId="2" fillId="3" borderId="9" xfId="0" applyNumberFormat="1" applyFont="1" applyFill="1" applyBorder="1" applyAlignment="1" applyProtection="1">
      <alignment horizontal="center"/>
    </xf>
    <xf numFmtId="4" fontId="9" fillId="0" borderId="9" xfId="2" applyNumberFormat="1" applyFont="1" applyFill="1" applyBorder="1" applyAlignment="1" applyProtection="1">
      <alignment horizontal="center"/>
    </xf>
    <xf numFmtId="4" fontId="9" fillId="0" borderId="9" xfId="0" applyNumberFormat="1" applyFont="1" applyFill="1" applyBorder="1" applyAlignment="1" applyProtection="1">
      <alignment horizontal="center"/>
    </xf>
    <xf numFmtId="4" fontId="3" fillId="3" borderId="9" xfId="0" applyNumberFormat="1" applyFont="1" applyFill="1" applyBorder="1" applyAlignment="1" applyProtection="1">
      <alignment horizontal="center"/>
    </xf>
    <xf numFmtId="172" fontId="2" fillId="0" borderId="0" xfId="0" applyNumberFormat="1" applyFont="1" applyProtection="1"/>
    <xf numFmtId="0" fontId="10" fillId="3" borderId="12" xfId="0" applyFont="1" applyFill="1" applyBorder="1" applyAlignment="1" applyProtection="1">
      <alignment horizontal="center"/>
    </xf>
    <xf numFmtId="0" fontId="10" fillId="3" borderId="8" xfId="0" applyFont="1" applyFill="1" applyBorder="1" applyAlignment="1" applyProtection="1">
      <alignment horizontal="center"/>
    </xf>
    <xf numFmtId="0" fontId="11" fillId="3" borderId="8" xfId="0" applyFont="1" applyFill="1" applyBorder="1" applyAlignment="1" applyProtection="1"/>
    <xf numFmtId="0" fontId="11" fillId="3" borderId="10" xfId="0" applyFont="1" applyFill="1" applyBorder="1" applyAlignment="1" applyProtection="1"/>
    <xf numFmtId="165" fontId="3" fillId="3" borderId="2" xfId="2" applyNumberFormat="1" applyFont="1" applyFill="1" applyBorder="1" applyAlignment="1" applyProtection="1">
      <alignment horizontal="center"/>
      <protection locked="0"/>
    </xf>
    <xf numFmtId="165" fontId="3" fillId="3" borderId="13" xfId="2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right"/>
    </xf>
    <xf numFmtId="10" fontId="3" fillId="3" borderId="2" xfId="3" applyNumberFormat="1" applyFont="1" applyFill="1" applyBorder="1" applyAlignment="1" applyProtection="1">
      <alignment horizontal="center"/>
    </xf>
    <xf numFmtId="10" fontId="3" fillId="3" borderId="13" xfId="3" applyNumberFormat="1" applyFont="1" applyFill="1" applyBorder="1" applyAlignment="1" applyProtection="1">
      <alignment horizontal="center"/>
    </xf>
    <xf numFmtId="10" fontId="3" fillId="3" borderId="2" xfId="0" applyNumberFormat="1" applyFont="1" applyFill="1" applyBorder="1" applyAlignment="1" applyProtection="1">
      <alignment horizontal="center"/>
    </xf>
    <xf numFmtId="10" fontId="3" fillId="3" borderId="13" xfId="0" applyNumberFormat="1" applyFont="1" applyFill="1" applyBorder="1" applyAlignment="1" applyProtection="1">
      <alignment horizontal="center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1" xfId="2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1" xfId="0" applyNumberFormat="1" applyFont="1" applyFill="1" applyBorder="1" applyAlignment="1" applyProtection="1">
      <alignment horizontal="center"/>
    </xf>
    <xf numFmtId="0" fontId="3" fillId="3" borderId="11" xfId="0" applyNumberFormat="1" applyFont="1" applyFill="1" applyBorder="1" applyAlignment="1" applyProtection="1">
      <alignment horizontal="center"/>
    </xf>
    <xf numFmtId="169" fontId="3" fillId="4" borderId="0" xfId="0" applyNumberFormat="1" applyFont="1" applyFill="1" applyBorder="1" applyAlignment="1" applyProtection="1">
      <alignment horizontal="center"/>
      <protection locked="0"/>
    </xf>
    <xf numFmtId="169" fontId="3" fillId="4" borderId="11" xfId="0" applyNumberFormat="1" applyFont="1" applyFill="1" applyBorder="1" applyAlignment="1" applyProtection="1">
      <alignment horizontal="center"/>
      <protection locked="0"/>
    </xf>
    <xf numFmtId="165" fontId="3" fillId="3" borderId="7" xfId="2" applyNumberFormat="1" applyFont="1" applyFill="1" applyBorder="1" applyAlignment="1" applyProtection="1">
      <alignment horizontal="center"/>
      <protection locked="0"/>
    </xf>
    <xf numFmtId="165" fontId="3" fillId="3" borderId="5" xfId="2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right"/>
    </xf>
    <xf numFmtId="174" fontId="3" fillId="3" borderId="7" xfId="0" applyNumberFormat="1" applyFont="1" applyFill="1" applyBorder="1" applyAlignment="1" applyProtection="1">
      <alignment horizontal="center"/>
    </xf>
    <xf numFmtId="174" fontId="3" fillId="3" borderId="5" xfId="0" applyNumberFormat="1" applyFont="1" applyFill="1" applyBorder="1" applyAlignment="1" applyProtection="1">
      <alignment horizontal="center"/>
    </xf>
    <xf numFmtId="166" fontId="3" fillId="4" borderId="0" xfId="3" applyNumberFormat="1" applyFont="1" applyFill="1" applyBorder="1" applyAlignment="1" applyProtection="1">
      <alignment horizontal="center"/>
      <protection locked="0"/>
    </xf>
    <xf numFmtId="166" fontId="3" fillId="4" borderId="11" xfId="3" applyNumberFormat="1" applyFont="1" applyFill="1" applyBorder="1" applyAlignment="1" applyProtection="1">
      <alignment horizontal="center"/>
      <protection locked="0"/>
    </xf>
    <xf numFmtId="174" fontId="3" fillId="3" borderId="0" xfId="0" applyNumberFormat="1" applyFont="1" applyFill="1" applyBorder="1" applyAlignment="1" applyProtection="1">
      <alignment horizontal="center"/>
    </xf>
    <xf numFmtId="174" fontId="3" fillId="3" borderId="11" xfId="0" applyNumberFormat="1" applyFont="1" applyFill="1" applyBorder="1" applyAlignment="1" applyProtection="1">
      <alignment horizontal="center"/>
    </xf>
    <xf numFmtId="0" fontId="12" fillId="0" borderId="4" xfId="0" applyFont="1" applyBorder="1" applyAlignment="1" applyProtection="1">
      <alignment horizontal="right"/>
    </xf>
    <xf numFmtId="0" fontId="12" fillId="0" borderId="7" xfId="0" applyFont="1" applyBorder="1" applyAlignment="1" applyProtection="1">
      <alignment horizontal="right"/>
    </xf>
    <xf numFmtId="6" fontId="13" fillId="0" borderId="7" xfId="0" applyNumberFormat="1" applyFont="1" applyBorder="1" applyAlignment="1" applyProtection="1">
      <alignment horizontal="center"/>
    </xf>
    <xf numFmtId="6" fontId="13" fillId="0" borderId="5" xfId="0" applyNumberFormat="1" applyFont="1" applyBorder="1" applyAlignment="1" applyProtection="1">
      <alignment horizontal="center"/>
    </xf>
    <xf numFmtId="171" fontId="12" fillId="3" borderId="0" xfId="2" applyNumberFormat="1" applyFont="1" applyFill="1" applyBorder="1" applyAlignment="1" applyProtection="1">
      <alignment horizontal="center"/>
      <protection locked="0"/>
    </xf>
    <xf numFmtId="171" fontId="12" fillId="3" borderId="11" xfId="2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4" xfId="2" applyNumberFormat="1" applyFont="1" applyFill="1" applyBorder="1" applyAlignment="1" applyProtection="1">
      <alignment horizontal="center" vertical="center" wrapText="1"/>
    </xf>
    <xf numFmtId="165" fontId="3" fillId="3" borderId="2" xfId="2" applyNumberFormat="1" applyFont="1" applyFill="1" applyBorder="1" applyAlignment="1" applyProtection="1">
      <alignment horizontal="center" vertical="center" wrapText="1"/>
    </xf>
    <xf numFmtId="165" fontId="3" fillId="3" borderId="7" xfId="2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27</xdr:row>
      <xdr:rowOff>38100</xdr:rowOff>
    </xdr:from>
    <xdr:to>
      <xdr:col>15</xdr:col>
      <xdr:colOff>28576</xdr:colOff>
      <xdr:row>32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581652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9</xdr:col>
      <xdr:colOff>161925</xdr:colOff>
      <xdr:row>2</xdr:row>
      <xdr:rowOff>66676</xdr:rowOff>
    </xdr:from>
    <xdr:to>
      <xdr:col>10</xdr:col>
      <xdr:colOff>754276</xdr:colOff>
      <xdr:row>5</xdr:row>
      <xdr:rowOff>84630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496175" y="35242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381000</xdr:colOff>
      <xdr:row>0</xdr:row>
      <xdr:rowOff>76200</xdr:rowOff>
    </xdr:from>
    <xdr:to>
      <xdr:col>12</xdr:col>
      <xdr:colOff>361950</xdr:colOff>
      <xdr:row>6</xdr:row>
      <xdr:rowOff>66676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921" t="4999" r="42607" b="6013"/>
        <a:stretch/>
      </xdr:blipFill>
      <xdr:spPr>
        <a:xfrm>
          <a:off x="4981575" y="76200"/>
          <a:ext cx="838200" cy="847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C263"/>
  <sheetViews>
    <sheetView showGridLines="0" tabSelected="1" zoomScaleNormal="100" zoomScaleSheetLayoutView="130" workbookViewId="0">
      <selection activeCell="O18" sqref="O18"/>
    </sheetView>
  </sheetViews>
  <sheetFormatPr baseColWidth="10" defaultColWidth="11.42578125" defaultRowHeight="11.25" x14ac:dyDescent="0.2"/>
  <cols>
    <col min="1" max="1" width="3.7109375" style="1" customWidth="1"/>
    <col min="2" max="2" width="18.85546875" style="1" hidden="1" customWidth="1"/>
    <col min="3" max="3" width="7.140625" style="1" hidden="1" customWidth="1"/>
    <col min="4" max="4" width="5.71093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0.710937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10.140625" style="4" hidden="1" customWidth="1"/>
    <col min="22" max="22" width="15.85546875" style="4" hidden="1" customWidth="1"/>
    <col min="23" max="16384" width="11.42578125" style="1"/>
  </cols>
  <sheetData>
    <row r="1" spans="3:133" x14ac:dyDescent="0.2">
      <c r="Q1" s="26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</row>
    <row r="2" spans="3:133" x14ac:dyDescent="0.2"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</row>
    <row r="3" spans="3:133" x14ac:dyDescent="0.2"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</row>
    <row r="4" spans="3:133" x14ac:dyDescent="0.2"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</row>
    <row r="5" spans="3:133" x14ac:dyDescent="0.2">
      <c r="J5" s="2"/>
      <c r="K5" s="2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</row>
    <row r="6" spans="3:133" x14ac:dyDescent="0.2"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</row>
    <row r="7" spans="3:133" x14ac:dyDescent="0.2"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</row>
    <row r="8" spans="3:133" ht="15.75" x14ac:dyDescent="0.25">
      <c r="G8" s="77" t="s">
        <v>38</v>
      </c>
      <c r="H8" s="78"/>
      <c r="I8" s="78"/>
      <c r="J8" s="78"/>
      <c r="K8" s="78"/>
      <c r="L8" s="78"/>
      <c r="M8" s="78"/>
      <c r="N8" s="78"/>
      <c r="O8" s="78"/>
      <c r="P8" s="79"/>
      <c r="Q8" s="80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</row>
    <row r="9" spans="3:133" x14ac:dyDescent="0.2">
      <c r="M9" s="5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</row>
    <row r="10" spans="3:133" ht="12.75" customHeight="1" x14ac:dyDescent="0.2">
      <c r="G10" s="62" t="s">
        <v>0</v>
      </c>
      <c r="H10" s="81">
        <v>44995</v>
      </c>
      <c r="I10" s="82"/>
      <c r="J10" s="83" t="s">
        <v>1</v>
      </c>
      <c r="K10" s="84"/>
      <c r="L10" s="85">
        <f>XIRR(O23:O24,E23:E24)</f>
        <v>2.9802322387695314E-9</v>
      </c>
      <c r="M10" s="86"/>
      <c r="N10" s="83" t="s">
        <v>27</v>
      </c>
      <c r="O10" s="84"/>
      <c r="P10" s="87" t="s">
        <v>28</v>
      </c>
      <c r="Q10" s="88"/>
      <c r="R10" s="33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</row>
    <row r="11" spans="3:133" ht="12.75" customHeight="1" x14ac:dyDescent="0.2">
      <c r="G11" s="63" t="s">
        <v>2</v>
      </c>
      <c r="H11" s="89">
        <f>+F24</f>
        <v>45726</v>
      </c>
      <c r="I11" s="90"/>
      <c r="J11" s="91" t="s">
        <v>35</v>
      </c>
      <c r="K11" s="92"/>
      <c r="L11" s="93">
        <f>+(($L$10+1)^((1/12))-1)*12</f>
        <v>2.9802320611338473E-9</v>
      </c>
      <c r="M11" s="94"/>
      <c r="N11" s="91" t="s">
        <v>25</v>
      </c>
      <c r="O11" s="92"/>
      <c r="P11" s="93">
        <v>0</v>
      </c>
      <c r="Q11" s="95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</row>
    <row r="12" spans="3:133" ht="12.75" customHeight="1" x14ac:dyDescent="0.2">
      <c r="C12" s="32"/>
      <c r="D12" s="32"/>
      <c r="G12" s="63" t="s">
        <v>25</v>
      </c>
      <c r="H12" s="93" t="s">
        <v>21</v>
      </c>
      <c r="I12" s="94"/>
      <c r="J12" s="91" t="s">
        <v>34</v>
      </c>
      <c r="K12" s="92"/>
      <c r="L12" s="93">
        <f>+(($L$10+1)^((0.25))-1)*4</f>
        <v>2.9802320611338473E-9</v>
      </c>
      <c r="M12" s="94"/>
      <c r="N12" s="91" t="s">
        <v>30</v>
      </c>
      <c r="O12" s="92"/>
      <c r="P12" s="96">
        <v>10000000</v>
      </c>
      <c r="Q12" s="97"/>
      <c r="S12" s="28"/>
      <c r="U12" s="27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</row>
    <row r="13" spans="3:133" ht="12.75" customHeight="1" x14ac:dyDescent="0.2">
      <c r="G13" s="70" t="s">
        <v>31</v>
      </c>
      <c r="H13" s="112">
        <v>199.67169999999999</v>
      </c>
      <c r="I13" s="113"/>
      <c r="J13" s="91" t="s">
        <v>26</v>
      </c>
      <c r="K13" s="92"/>
      <c r="L13" s="106">
        <f>+(V26/U26)*12</f>
        <v>24.032876712328768</v>
      </c>
      <c r="M13" s="107"/>
      <c r="N13" s="91" t="s">
        <v>37</v>
      </c>
      <c r="O13" s="92"/>
      <c r="P13" s="104">
        <v>1</v>
      </c>
      <c r="Q13" s="105"/>
      <c r="S13" s="28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</row>
    <row r="14" spans="3:133" ht="12.75" customHeight="1" x14ac:dyDescent="0.2">
      <c r="G14" s="64" t="s">
        <v>39</v>
      </c>
      <c r="H14" s="98">
        <v>44993</v>
      </c>
      <c r="I14" s="99"/>
      <c r="J14" s="100" t="s">
        <v>24</v>
      </c>
      <c r="K14" s="101"/>
      <c r="L14" s="102">
        <v>24</v>
      </c>
      <c r="M14" s="103"/>
      <c r="N14" s="108" t="s">
        <v>36</v>
      </c>
      <c r="O14" s="109"/>
      <c r="P14" s="110">
        <f>+P12*H13*P13</f>
        <v>1996716999.9999998</v>
      </c>
      <c r="Q14" s="111"/>
      <c r="S14" s="28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</row>
    <row r="15" spans="3:133" x14ac:dyDescent="0.2">
      <c r="H15" s="23"/>
      <c r="I15" s="6"/>
      <c r="J15" s="6"/>
      <c r="M15" s="7"/>
      <c r="N15" s="8"/>
      <c r="S15" s="28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</row>
    <row r="16" spans="3:133" x14ac:dyDescent="0.2">
      <c r="J16" s="59" t="s">
        <v>9</v>
      </c>
      <c r="K16" s="65" t="s">
        <v>15</v>
      </c>
      <c r="L16" s="65" t="s">
        <v>10</v>
      </c>
      <c r="M16" s="59" t="s">
        <v>11</v>
      </c>
      <c r="N16" s="8"/>
      <c r="S16" s="28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</row>
    <row r="17" spans="2:133" ht="12.75" customHeight="1" x14ac:dyDescent="0.2">
      <c r="J17" s="72">
        <f>+G24</f>
        <v>45726</v>
      </c>
      <c r="K17" s="73">
        <f>+$P$12*L24/100</f>
        <v>10000000</v>
      </c>
      <c r="L17" s="73">
        <f>+$P$12*K24/100</f>
        <v>0</v>
      </c>
      <c r="M17" s="74">
        <f>SUM(K17:L17)</f>
        <v>10000000</v>
      </c>
      <c r="N17" s="8"/>
      <c r="S17" s="28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</row>
    <row r="18" spans="2:133" ht="12.75" customHeight="1" x14ac:dyDescent="0.2">
      <c r="J18" s="60" t="s">
        <v>11</v>
      </c>
      <c r="K18" s="66">
        <f>SUM(K17:K17)</f>
        <v>10000000</v>
      </c>
      <c r="L18" s="66">
        <f>SUM(L17:L17)</f>
        <v>0</v>
      </c>
      <c r="M18" s="75">
        <f>SUM(K18:L18)</f>
        <v>10000000</v>
      </c>
      <c r="N18" s="8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</row>
    <row r="19" spans="2:133" x14ac:dyDescent="0.2">
      <c r="H19" s="40"/>
      <c r="I19" s="6"/>
      <c r="J19" s="6"/>
      <c r="M19" s="7"/>
      <c r="N19" s="8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</row>
    <row r="20" spans="2:133" ht="14.25" customHeight="1" x14ac:dyDescent="0.2">
      <c r="G20" s="120" t="s">
        <v>16</v>
      </c>
      <c r="H20" s="122" t="s">
        <v>29</v>
      </c>
      <c r="I20" s="122" t="s">
        <v>12</v>
      </c>
      <c r="J20" s="122" t="s">
        <v>19</v>
      </c>
      <c r="K20" s="114" t="s">
        <v>18</v>
      </c>
      <c r="L20" s="114" t="s">
        <v>3</v>
      </c>
      <c r="M20" s="114" t="s">
        <v>13</v>
      </c>
      <c r="N20" s="116" t="s">
        <v>4</v>
      </c>
      <c r="O20" s="118" t="s">
        <v>14</v>
      </c>
      <c r="R20" s="9" t="s">
        <v>17</v>
      </c>
      <c r="S20" s="9" t="s">
        <v>5</v>
      </c>
      <c r="T20" s="9" t="s">
        <v>6</v>
      </c>
      <c r="U20" s="9" t="s">
        <v>7</v>
      </c>
      <c r="V20" s="9" t="s">
        <v>8</v>
      </c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</row>
    <row r="21" spans="2:133" x14ac:dyDescent="0.2">
      <c r="G21" s="121"/>
      <c r="H21" s="123"/>
      <c r="I21" s="123"/>
      <c r="J21" s="123"/>
      <c r="K21" s="115"/>
      <c r="L21" s="115"/>
      <c r="M21" s="115"/>
      <c r="N21" s="117"/>
      <c r="O21" s="119"/>
      <c r="R21" s="10"/>
      <c r="S21" s="11">
        <f>+L10</f>
        <v>2.9802322387695314E-9</v>
      </c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</row>
    <row r="22" spans="2:133" x14ac:dyDescent="0.2">
      <c r="B22" s="1" t="s">
        <v>20</v>
      </c>
      <c r="C22" s="67" t="s">
        <v>33</v>
      </c>
      <c r="D22" s="67" t="s">
        <v>32</v>
      </c>
      <c r="G22" s="57"/>
      <c r="H22" s="43"/>
      <c r="I22" s="43"/>
      <c r="J22" s="20">
        <f>+J23</f>
        <v>1</v>
      </c>
      <c r="K22" s="44"/>
      <c r="L22" s="44"/>
      <c r="M22" s="45">
        <f>+M23</f>
        <v>100</v>
      </c>
      <c r="N22" s="46"/>
      <c r="O22" s="58"/>
      <c r="R22" s="10"/>
      <c r="S22" s="11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</row>
    <row r="23" spans="2:133" s="12" customFormat="1" ht="12.75" customHeight="1" x14ac:dyDescent="0.2">
      <c r="B23" s="71">
        <f>+H10</f>
        <v>44995</v>
      </c>
      <c r="C23" s="30"/>
      <c r="D23" s="30"/>
      <c r="E23" s="29">
        <f>+H10</f>
        <v>44995</v>
      </c>
      <c r="F23" s="37">
        <f>+H10</f>
        <v>44995</v>
      </c>
      <c r="G23" s="52">
        <f>+F23</f>
        <v>44995</v>
      </c>
      <c r="H23" s="53"/>
      <c r="I23" s="53"/>
      <c r="J23" s="54">
        <f>+$P$13</f>
        <v>1</v>
      </c>
      <c r="K23" s="53"/>
      <c r="L23" s="53"/>
      <c r="M23" s="55">
        <v>100</v>
      </c>
      <c r="N23" s="55">
        <f>-P13*100</f>
        <v>-100</v>
      </c>
      <c r="O23" s="56">
        <f>-(P12*P13)</f>
        <v>-10000000</v>
      </c>
      <c r="P23" s="1"/>
      <c r="Q23" s="1"/>
      <c r="R23" s="16">
        <f t="shared" ref="R23:R24" si="0">I23/365</f>
        <v>0</v>
      </c>
      <c r="S23" s="16">
        <f t="shared" ref="S23:S24" si="1">1/(1+$L$10)^(I23/365)</f>
        <v>1</v>
      </c>
      <c r="T23" s="17">
        <f t="shared" ref="T23:T24" si="2">+N23</f>
        <v>-100</v>
      </c>
      <c r="U23" s="17">
        <f t="shared" ref="U23:U24" si="3">+T23*S23</f>
        <v>-100</v>
      </c>
      <c r="V23" s="17">
        <f t="shared" ref="V23" si="4">+U23*R23</f>
        <v>0</v>
      </c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</row>
    <row r="24" spans="2:133" s="12" customFormat="1" ht="12.75" customHeight="1" x14ac:dyDescent="0.2">
      <c r="B24" s="71">
        <v>45726</v>
      </c>
      <c r="C24" s="30">
        <f t="shared" ref="C24" si="5">+B24-B23</f>
        <v>731</v>
      </c>
      <c r="D24" s="69">
        <f>+ROUND(C24/30.5,0)</f>
        <v>24</v>
      </c>
      <c r="E24" s="29">
        <f t="shared" ref="E24" si="6">+G24</f>
        <v>45726</v>
      </c>
      <c r="F24" s="37">
        <f t="shared" ref="F24" si="7">+F23+C24</f>
        <v>45726</v>
      </c>
      <c r="G24" s="47">
        <f t="shared" ref="G24" si="8">+F24</f>
        <v>45726</v>
      </c>
      <c r="H24" s="41">
        <f t="shared" ref="H24" si="9">+F24-F23</f>
        <v>731</v>
      </c>
      <c r="I24" s="41">
        <f>+IF(G24-$H$10&lt;0,0,G24-$H$10)</f>
        <v>731</v>
      </c>
      <c r="J24" s="42">
        <f>+$P$11</f>
        <v>0</v>
      </c>
      <c r="K24" s="48">
        <f t="shared" ref="K24" si="10">+J24/365*H24*M23</f>
        <v>0</v>
      </c>
      <c r="L24" s="49">
        <v>100</v>
      </c>
      <c r="M24" s="49">
        <f t="shared" ref="M24" si="11">+M23-L24</f>
        <v>0</v>
      </c>
      <c r="N24" s="49">
        <f t="shared" ref="N24" si="12">+IF(G24&gt;$H$14,K24+L24,0)</f>
        <v>100</v>
      </c>
      <c r="O24" s="50">
        <f>+N24*$P$12/100</f>
        <v>10000000</v>
      </c>
      <c r="P24" s="1"/>
      <c r="Q24" s="1"/>
      <c r="R24" s="16">
        <f t="shared" si="0"/>
        <v>2.0027397260273974</v>
      </c>
      <c r="S24" s="16">
        <f t="shared" si="1"/>
        <v>0.99999999403137041</v>
      </c>
      <c r="T24" s="17">
        <f t="shared" si="2"/>
        <v>100</v>
      </c>
      <c r="U24" s="61">
        <f t="shared" si="3"/>
        <v>99.999999403137039</v>
      </c>
      <c r="V24" s="17">
        <f>+U24*R24</f>
        <v>200.27397140737858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</row>
    <row r="25" spans="2:133" ht="12.75" customHeight="1" x14ac:dyDescent="0.2">
      <c r="D25" s="68">
        <f>SUM(D24:D24)</f>
        <v>24</v>
      </c>
      <c r="G25" s="38"/>
      <c r="H25" s="13"/>
      <c r="I25" s="15"/>
      <c r="J25" s="39"/>
      <c r="K25" s="14"/>
      <c r="L25" s="36"/>
      <c r="M25" s="15"/>
      <c r="N25" s="15"/>
      <c r="O25" s="35"/>
      <c r="R25" s="1"/>
      <c r="S25" s="1"/>
      <c r="T25" s="17"/>
      <c r="U25" s="76"/>
      <c r="V25" s="1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</row>
    <row r="26" spans="2:133" x14ac:dyDescent="0.2">
      <c r="G26" s="18"/>
      <c r="H26" s="13"/>
      <c r="I26" s="13"/>
      <c r="J26" s="13"/>
      <c r="K26" s="13"/>
      <c r="L26" s="21">
        <f>SUM(L24:L24)</f>
        <v>100</v>
      </c>
      <c r="M26" s="15"/>
      <c r="N26" s="15"/>
      <c r="O26" s="22">
        <f>SUM(O23:O24)</f>
        <v>0</v>
      </c>
      <c r="R26" s="19"/>
      <c r="S26" s="19"/>
      <c r="T26" s="17"/>
      <c r="U26" s="61">
        <f>+U24</f>
        <v>99.999999403137039</v>
      </c>
      <c r="V26" s="17">
        <f>SUM(V23:V24)</f>
        <v>200.27397140737858</v>
      </c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</row>
    <row r="27" spans="2:133" x14ac:dyDescent="0.2"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</row>
    <row r="28" spans="2:133" x14ac:dyDescent="0.2">
      <c r="R28" s="1"/>
      <c r="S28" s="1"/>
      <c r="T28" s="1"/>
      <c r="U28" s="1"/>
      <c r="V28" s="1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</row>
    <row r="29" spans="2:133" x14ac:dyDescent="0.2">
      <c r="R29" s="1"/>
      <c r="S29" s="1"/>
      <c r="T29" s="1"/>
      <c r="U29" s="1"/>
      <c r="V29" s="1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</row>
    <row r="30" spans="2:133" x14ac:dyDescent="0.2">
      <c r="R30" s="1"/>
      <c r="S30" s="1"/>
      <c r="T30" s="1"/>
      <c r="U30" s="1"/>
      <c r="V30" s="1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</row>
    <row r="31" spans="2:133" x14ac:dyDescent="0.2">
      <c r="R31" s="1"/>
      <c r="S31" s="1"/>
      <c r="T31" s="1"/>
      <c r="U31" s="1"/>
      <c r="V31" s="1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</row>
    <row r="32" spans="2:133" ht="9.75" customHeight="1" x14ac:dyDescent="0.2">
      <c r="R32" s="1"/>
      <c r="S32" s="1"/>
      <c r="T32" s="1"/>
      <c r="U32" s="1"/>
      <c r="V32" s="1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</row>
    <row r="33" spans="8:133" x14ac:dyDescent="0.2">
      <c r="R33" s="1"/>
      <c r="S33" s="1"/>
      <c r="T33" s="1"/>
      <c r="U33" s="1"/>
      <c r="V33" s="1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</row>
    <row r="34" spans="8:133" x14ac:dyDescent="0.2">
      <c r="R34" s="1"/>
      <c r="S34" s="1"/>
      <c r="T34" s="1"/>
      <c r="U34" s="1"/>
      <c r="V34" s="1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</row>
    <row r="35" spans="8:133" x14ac:dyDescent="0.2">
      <c r="R35" s="1"/>
      <c r="S35" s="1"/>
      <c r="T35" s="1"/>
      <c r="U35" s="1"/>
      <c r="V35" s="1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</row>
    <row r="36" spans="8:133" hidden="1" x14ac:dyDescent="0.2">
      <c r="R36" s="1"/>
      <c r="S36" s="1"/>
      <c r="T36" s="1"/>
      <c r="U36" s="1"/>
      <c r="V36" s="1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</row>
    <row r="37" spans="8:133" hidden="1" x14ac:dyDescent="0.2">
      <c r="H37" s="51"/>
      <c r="I37" s="51" t="s">
        <v>22</v>
      </c>
      <c r="J37" s="51"/>
      <c r="K37" s="51" t="s">
        <v>23</v>
      </c>
      <c r="R37" s="1"/>
      <c r="S37" s="1"/>
      <c r="T37" s="1"/>
      <c r="U37" s="1"/>
      <c r="V37" s="1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</row>
    <row r="38" spans="8:133" hidden="1" x14ac:dyDescent="0.2">
      <c r="H38" s="51">
        <v>1</v>
      </c>
      <c r="I38" s="51"/>
      <c r="J38" s="51"/>
      <c r="K38" s="51"/>
      <c r="R38" s="1"/>
      <c r="S38" s="1"/>
      <c r="T38" s="1"/>
      <c r="U38" s="1"/>
      <c r="V38" s="1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</row>
    <row r="39" spans="8:133" hidden="1" x14ac:dyDescent="0.2">
      <c r="H39" s="51">
        <v>2</v>
      </c>
      <c r="I39" s="51"/>
      <c r="J39" s="51"/>
      <c r="K39" s="51"/>
      <c r="R39" s="1"/>
      <c r="S39" s="1"/>
      <c r="T39" s="1"/>
      <c r="U39" s="1"/>
      <c r="V39" s="1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</row>
    <row r="40" spans="8:133" hidden="1" x14ac:dyDescent="0.2">
      <c r="H40" s="51">
        <v>3</v>
      </c>
      <c r="I40" s="51">
        <v>1</v>
      </c>
      <c r="J40" s="51"/>
      <c r="K40" s="51"/>
      <c r="R40" s="1"/>
      <c r="S40" s="1"/>
      <c r="T40" s="1"/>
      <c r="U40" s="1"/>
      <c r="V40" s="1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</row>
    <row r="41" spans="8:133" hidden="1" x14ac:dyDescent="0.2">
      <c r="H41" s="51">
        <v>4</v>
      </c>
      <c r="I41" s="51"/>
      <c r="J41" s="51"/>
      <c r="K41" s="51"/>
      <c r="R41" s="1"/>
      <c r="S41" s="1"/>
      <c r="T41" s="1"/>
      <c r="U41" s="1"/>
      <c r="V41" s="1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</row>
    <row r="42" spans="8:133" hidden="1" x14ac:dyDescent="0.2">
      <c r="H42" s="51">
        <v>5</v>
      </c>
      <c r="I42" s="51"/>
      <c r="J42" s="51"/>
      <c r="K42" s="51"/>
      <c r="R42" s="1"/>
      <c r="S42" s="1"/>
      <c r="T42" s="1"/>
      <c r="U42" s="1"/>
      <c r="V42" s="1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</row>
    <row r="43" spans="8:133" hidden="1" x14ac:dyDescent="0.2">
      <c r="H43" s="51">
        <v>6</v>
      </c>
      <c r="I43" s="51">
        <v>2</v>
      </c>
      <c r="J43" s="51">
        <v>1</v>
      </c>
      <c r="K43" s="51"/>
      <c r="R43" s="1"/>
      <c r="S43" s="1"/>
      <c r="T43" s="1"/>
      <c r="U43" s="1"/>
      <c r="V43" s="1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</row>
    <row r="44" spans="8:133" hidden="1" x14ac:dyDescent="0.2">
      <c r="H44" s="51">
        <v>7</v>
      </c>
      <c r="I44" s="51"/>
      <c r="J44" s="51"/>
      <c r="K44" s="51"/>
      <c r="R44" s="1"/>
      <c r="S44" s="1"/>
      <c r="T44" s="1"/>
      <c r="U44" s="1"/>
      <c r="V44" s="1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</row>
    <row r="45" spans="8:133" hidden="1" x14ac:dyDescent="0.2">
      <c r="H45" s="51">
        <v>8</v>
      </c>
      <c r="I45" s="51"/>
      <c r="J45" s="51"/>
      <c r="K45" s="51"/>
      <c r="R45" s="1"/>
      <c r="S45" s="1"/>
      <c r="T45" s="1"/>
      <c r="U45" s="1"/>
      <c r="V45" s="1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</row>
    <row r="46" spans="8:133" hidden="1" x14ac:dyDescent="0.2">
      <c r="H46" s="51">
        <v>9</v>
      </c>
      <c r="I46" s="51">
        <v>3</v>
      </c>
      <c r="J46" s="51"/>
      <c r="K46" s="51"/>
      <c r="R46" s="1"/>
      <c r="S46" s="1"/>
      <c r="T46" s="1"/>
      <c r="U46" s="1"/>
      <c r="V46" s="1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</row>
    <row r="47" spans="8:133" hidden="1" x14ac:dyDescent="0.2">
      <c r="H47" s="51">
        <v>10</v>
      </c>
      <c r="I47" s="51"/>
      <c r="J47" s="51"/>
      <c r="K47" s="51"/>
      <c r="R47" s="1"/>
      <c r="S47" s="1"/>
      <c r="T47" s="1"/>
      <c r="U47" s="1"/>
      <c r="V47" s="1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</row>
    <row r="48" spans="8:133" hidden="1" x14ac:dyDescent="0.2">
      <c r="H48" s="51">
        <v>11</v>
      </c>
      <c r="I48" s="51"/>
      <c r="J48" s="51"/>
      <c r="K48" s="51"/>
      <c r="R48" s="1"/>
      <c r="S48" s="1"/>
      <c r="T48" s="1"/>
      <c r="U48" s="1"/>
      <c r="V48" s="1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</row>
    <row r="49" spans="8:133" hidden="1" x14ac:dyDescent="0.2">
      <c r="H49" s="51">
        <v>12</v>
      </c>
      <c r="I49" s="51">
        <v>4</v>
      </c>
      <c r="J49" s="51">
        <v>2</v>
      </c>
      <c r="K49" s="51"/>
      <c r="R49" s="1"/>
      <c r="S49" s="1"/>
      <c r="T49" s="1"/>
      <c r="U49" s="1"/>
      <c r="V49" s="1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</row>
    <row r="50" spans="8:133" hidden="1" x14ac:dyDescent="0.2">
      <c r="H50" s="51">
        <v>13</v>
      </c>
      <c r="I50" s="51"/>
      <c r="J50" s="51"/>
      <c r="K50" s="51"/>
      <c r="R50" s="1"/>
      <c r="S50" s="1"/>
      <c r="T50" s="1"/>
      <c r="U50" s="1"/>
      <c r="V50" s="1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</row>
    <row r="51" spans="8:133" hidden="1" x14ac:dyDescent="0.2">
      <c r="H51" s="51">
        <v>14</v>
      </c>
      <c r="I51" s="51"/>
      <c r="J51" s="51"/>
      <c r="K51" s="51"/>
      <c r="R51" s="1"/>
      <c r="S51" s="1"/>
      <c r="T51" s="1"/>
      <c r="U51" s="1"/>
      <c r="V51" s="1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</row>
    <row r="52" spans="8:133" hidden="1" x14ac:dyDescent="0.2">
      <c r="H52" s="51">
        <v>15</v>
      </c>
      <c r="I52" s="51">
        <v>5</v>
      </c>
      <c r="J52" s="51"/>
      <c r="K52" s="51"/>
      <c r="R52" s="1"/>
      <c r="S52" s="1"/>
      <c r="T52" s="1"/>
      <c r="U52" s="1"/>
      <c r="V52" s="1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</row>
    <row r="53" spans="8:133" hidden="1" x14ac:dyDescent="0.2">
      <c r="H53" s="51">
        <v>16</v>
      </c>
      <c r="I53" s="51"/>
      <c r="J53" s="51"/>
      <c r="K53" s="51"/>
      <c r="R53" s="1"/>
      <c r="S53" s="1"/>
      <c r="T53" s="1"/>
      <c r="U53" s="1"/>
      <c r="V53" s="1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</row>
    <row r="54" spans="8:133" hidden="1" x14ac:dyDescent="0.2">
      <c r="H54" s="51">
        <v>17</v>
      </c>
      <c r="I54" s="51"/>
      <c r="J54" s="51"/>
      <c r="K54" s="51"/>
      <c r="R54" s="1"/>
      <c r="S54" s="1"/>
      <c r="T54" s="1"/>
      <c r="U54" s="1"/>
      <c r="V54" s="1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</row>
    <row r="55" spans="8:133" hidden="1" x14ac:dyDescent="0.2">
      <c r="H55" s="51">
        <v>18</v>
      </c>
      <c r="I55" s="51">
        <v>6</v>
      </c>
      <c r="J55" s="51">
        <v>3</v>
      </c>
      <c r="K55" s="51"/>
      <c r="R55" s="1"/>
      <c r="S55" s="1"/>
      <c r="T55" s="1"/>
      <c r="U55" s="1"/>
      <c r="V55" s="1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</row>
    <row r="56" spans="8:133" hidden="1" x14ac:dyDescent="0.2">
      <c r="H56" s="51">
        <v>19</v>
      </c>
      <c r="I56" s="51"/>
      <c r="J56" s="51"/>
      <c r="K56" s="51"/>
      <c r="R56" s="1"/>
      <c r="S56" s="1"/>
      <c r="T56" s="1"/>
      <c r="U56" s="1"/>
      <c r="V56" s="1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</row>
    <row r="57" spans="8:133" hidden="1" x14ac:dyDescent="0.2">
      <c r="H57" s="51">
        <v>20</v>
      </c>
      <c r="I57" s="51"/>
      <c r="J57" s="51"/>
      <c r="K57" s="51"/>
      <c r="R57" s="1"/>
      <c r="S57" s="1"/>
      <c r="T57" s="1"/>
      <c r="U57" s="1"/>
      <c r="V57" s="1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</row>
    <row r="58" spans="8:133" hidden="1" x14ac:dyDescent="0.2">
      <c r="H58" s="51">
        <v>21</v>
      </c>
      <c r="I58" s="51">
        <v>7</v>
      </c>
      <c r="J58" s="51"/>
      <c r="K58" s="51"/>
      <c r="R58" s="1"/>
      <c r="S58" s="1"/>
      <c r="T58" s="1"/>
      <c r="U58" s="1"/>
      <c r="V58" s="1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</row>
    <row r="59" spans="8:133" hidden="1" x14ac:dyDescent="0.2">
      <c r="H59" s="51">
        <v>22</v>
      </c>
      <c r="I59" s="51"/>
      <c r="J59" s="51"/>
      <c r="K59" s="51"/>
      <c r="R59" s="1"/>
      <c r="S59" s="1"/>
      <c r="T59" s="1"/>
      <c r="U59" s="1"/>
      <c r="V59" s="1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</row>
    <row r="60" spans="8:133" hidden="1" x14ac:dyDescent="0.2">
      <c r="H60" s="51">
        <v>23</v>
      </c>
      <c r="I60" s="51"/>
      <c r="J60" s="51"/>
      <c r="K60" s="51"/>
      <c r="R60" s="1"/>
      <c r="S60" s="1"/>
      <c r="T60" s="1"/>
      <c r="U60" s="1"/>
      <c r="V60" s="1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</row>
    <row r="61" spans="8:133" hidden="1" x14ac:dyDescent="0.2">
      <c r="H61" s="51">
        <v>24</v>
      </c>
      <c r="I61" s="51">
        <v>8</v>
      </c>
      <c r="J61" s="51">
        <v>4</v>
      </c>
      <c r="K61" s="51"/>
      <c r="R61" s="1"/>
      <c r="S61" s="1"/>
      <c r="T61" s="1"/>
      <c r="U61" s="1"/>
      <c r="V61" s="1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</row>
    <row r="62" spans="8:133" hidden="1" x14ac:dyDescent="0.2">
      <c r="H62" s="51">
        <v>25</v>
      </c>
      <c r="I62" s="51"/>
      <c r="J62" s="51"/>
      <c r="K62" s="51"/>
      <c r="R62" s="1"/>
      <c r="S62" s="1"/>
      <c r="T62" s="1"/>
      <c r="U62" s="1"/>
      <c r="V62" s="1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</row>
    <row r="63" spans="8:133" hidden="1" x14ac:dyDescent="0.2">
      <c r="H63" s="51">
        <v>26</v>
      </c>
      <c r="I63" s="51"/>
      <c r="J63" s="51"/>
      <c r="K63" s="51"/>
      <c r="R63" s="1"/>
      <c r="S63" s="1"/>
      <c r="T63" s="1"/>
      <c r="U63" s="1"/>
      <c r="V63" s="1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</row>
    <row r="64" spans="8:133" hidden="1" x14ac:dyDescent="0.2">
      <c r="H64" s="51">
        <v>27</v>
      </c>
      <c r="I64" s="51">
        <v>9</v>
      </c>
      <c r="J64" s="51"/>
      <c r="K64" s="51"/>
      <c r="R64" s="1"/>
      <c r="S64" s="1"/>
      <c r="T64" s="1"/>
      <c r="U64" s="1"/>
      <c r="V64" s="1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</row>
    <row r="65" spans="8:133" hidden="1" x14ac:dyDescent="0.2">
      <c r="H65" s="51">
        <v>28</v>
      </c>
      <c r="I65" s="51"/>
      <c r="J65" s="51"/>
      <c r="K65" s="51"/>
      <c r="R65" s="1"/>
      <c r="S65" s="1"/>
      <c r="T65" s="1"/>
      <c r="U65" s="1"/>
      <c r="V65" s="1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</row>
    <row r="66" spans="8:133" hidden="1" x14ac:dyDescent="0.2">
      <c r="H66" s="51">
        <v>29</v>
      </c>
      <c r="I66" s="51"/>
      <c r="J66" s="51"/>
      <c r="K66" s="51"/>
      <c r="R66" s="1"/>
      <c r="S66" s="1"/>
      <c r="T66" s="1"/>
      <c r="U66" s="1"/>
      <c r="V66" s="1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</row>
    <row r="67" spans="8:133" hidden="1" x14ac:dyDescent="0.2">
      <c r="H67" s="51">
        <v>30</v>
      </c>
      <c r="I67" s="51">
        <v>10</v>
      </c>
      <c r="J67" s="51">
        <v>5</v>
      </c>
      <c r="K67" s="51"/>
      <c r="R67" s="1"/>
      <c r="S67" s="1"/>
      <c r="T67" s="1"/>
      <c r="U67" s="1"/>
      <c r="V67" s="1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</row>
    <row r="68" spans="8:133" hidden="1" x14ac:dyDescent="0.2">
      <c r="H68" s="51">
        <v>31</v>
      </c>
      <c r="I68" s="51"/>
      <c r="J68" s="51"/>
      <c r="K68" s="51"/>
      <c r="R68" s="1"/>
      <c r="S68" s="1"/>
      <c r="T68" s="1"/>
      <c r="U68" s="1"/>
      <c r="V68" s="1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</row>
    <row r="69" spans="8:133" hidden="1" x14ac:dyDescent="0.2">
      <c r="H69" s="51">
        <v>32</v>
      </c>
      <c r="I69" s="51"/>
      <c r="J69" s="51"/>
      <c r="K69" s="51"/>
      <c r="R69" s="1"/>
      <c r="S69" s="1"/>
      <c r="T69" s="1"/>
      <c r="U69" s="1"/>
      <c r="V69" s="1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</row>
    <row r="70" spans="8:133" hidden="1" x14ac:dyDescent="0.2">
      <c r="H70" s="51">
        <v>33</v>
      </c>
      <c r="I70" s="51">
        <v>11</v>
      </c>
      <c r="J70" s="51"/>
      <c r="K70" s="51"/>
      <c r="R70" s="1"/>
      <c r="S70" s="1"/>
      <c r="T70" s="1"/>
      <c r="U70" s="1"/>
      <c r="V70" s="1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</row>
    <row r="71" spans="8:133" hidden="1" x14ac:dyDescent="0.2">
      <c r="H71" s="51">
        <v>34</v>
      </c>
      <c r="I71" s="51"/>
      <c r="J71" s="51"/>
      <c r="K71" s="51"/>
      <c r="R71" s="1"/>
      <c r="S71" s="1"/>
      <c r="T71" s="1"/>
      <c r="U71" s="1"/>
      <c r="V71" s="1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</row>
    <row r="72" spans="8:133" hidden="1" x14ac:dyDescent="0.2">
      <c r="H72" s="51">
        <v>35</v>
      </c>
      <c r="I72" s="51"/>
      <c r="J72" s="51"/>
      <c r="K72" s="51"/>
      <c r="R72" s="1"/>
      <c r="S72" s="1"/>
      <c r="T72" s="1"/>
      <c r="U72" s="1"/>
      <c r="V72" s="1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</row>
    <row r="73" spans="8:133" hidden="1" x14ac:dyDescent="0.2">
      <c r="H73" s="51">
        <v>36</v>
      </c>
      <c r="I73" s="51">
        <v>12</v>
      </c>
      <c r="J73" s="51">
        <v>6</v>
      </c>
      <c r="K73" s="51">
        <v>1</v>
      </c>
      <c r="R73" s="1"/>
      <c r="S73" s="1"/>
      <c r="T73" s="1"/>
      <c r="U73" s="1"/>
      <c r="V73" s="1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</row>
    <row r="74" spans="8:133" hidden="1" x14ac:dyDescent="0.2">
      <c r="H74" s="51">
        <v>37</v>
      </c>
      <c r="I74" s="51"/>
      <c r="J74" s="51"/>
      <c r="K74" s="51"/>
      <c r="R74" s="1"/>
      <c r="S74" s="1"/>
      <c r="T74" s="1"/>
      <c r="U74" s="1"/>
      <c r="V74" s="1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</row>
    <row r="75" spans="8:133" hidden="1" x14ac:dyDescent="0.2">
      <c r="H75" s="51">
        <v>38</v>
      </c>
      <c r="I75" s="51"/>
      <c r="J75" s="51"/>
      <c r="K75" s="51"/>
      <c r="R75" s="1"/>
      <c r="S75" s="1"/>
      <c r="T75" s="1"/>
      <c r="U75" s="1"/>
      <c r="V75" s="1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</row>
    <row r="76" spans="8:133" hidden="1" x14ac:dyDescent="0.2">
      <c r="H76" s="51">
        <v>39</v>
      </c>
      <c r="I76" s="51">
        <v>13</v>
      </c>
      <c r="J76" s="51"/>
      <c r="K76" s="51"/>
      <c r="R76" s="1"/>
      <c r="S76" s="1"/>
      <c r="T76" s="1"/>
      <c r="U76" s="1"/>
      <c r="V76" s="1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</row>
    <row r="77" spans="8:133" hidden="1" x14ac:dyDescent="0.2">
      <c r="H77" s="51">
        <v>40</v>
      </c>
      <c r="I77" s="51"/>
      <c r="J77" s="51"/>
      <c r="K77" s="51"/>
      <c r="R77" s="1"/>
      <c r="S77" s="1"/>
      <c r="T77" s="1"/>
      <c r="U77" s="1"/>
      <c r="V77" s="1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</row>
    <row r="78" spans="8:133" hidden="1" x14ac:dyDescent="0.2">
      <c r="H78" s="51">
        <v>41</v>
      </c>
      <c r="I78" s="51"/>
      <c r="J78" s="51"/>
      <c r="K78" s="51"/>
      <c r="R78" s="1"/>
      <c r="S78" s="1"/>
      <c r="T78" s="1"/>
      <c r="U78" s="1"/>
      <c r="V78" s="1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</row>
    <row r="79" spans="8:133" hidden="1" x14ac:dyDescent="0.2">
      <c r="H79" s="51">
        <v>42</v>
      </c>
      <c r="I79" s="51">
        <v>14</v>
      </c>
      <c r="J79" s="51">
        <v>7</v>
      </c>
      <c r="K79" s="51">
        <v>2</v>
      </c>
      <c r="R79" s="1"/>
      <c r="S79" s="1"/>
      <c r="T79" s="1"/>
      <c r="U79" s="1"/>
      <c r="V79" s="1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</row>
    <row r="80" spans="8:133" hidden="1" x14ac:dyDescent="0.2">
      <c r="H80" s="51">
        <v>43</v>
      </c>
      <c r="I80" s="51"/>
      <c r="J80" s="51"/>
      <c r="K80" s="51"/>
      <c r="R80" s="1"/>
      <c r="S80" s="1"/>
      <c r="T80" s="1"/>
      <c r="U80" s="1"/>
      <c r="V80" s="1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</row>
    <row r="81" spans="8:133" hidden="1" x14ac:dyDescent="0.2">
      <c r="H81" s="51">
        <v>44</v>
      </c>
      <c r="I81" s="51"/>
      <c r="J81" s="51"/>
      <c r="K81" s="51"/>
      <c r="R81" s="1"/>
      <c r="S81" s="1"/>
      <c r="T81" s="1"/>
      <c r="U81" s="1"/>
      <c r="V81" s="1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</row>
    <row r="82" spans="8:133" hidden="1" x14ac:dyDescent="0.2">
      <c r="H82" s="51">
        <v>45</v>
      </c>
      <c r="I82" s="51">
        <v>15</v>
      </c>
      <c r="J82" s="51"/>
      <c r="K82" s="51"/>
      <c r="R82" s="1"/>
      <c r="S82" s="1"/>
      <c r="T82" s="1"/>
      <c r="U82" s="1"/>
      <c r="V82" s="1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</row>
    <row r="83" spans="8:133" hidden="1" x14ac:dyDescent="0.2">
      <c r="H83" s="51">
        <v>46</v>
      </c>
      <c r="I83" s="51"/>
      <c r="J83" s="51"/>
      <c r="K83" s="51"/>
      <c r="R83" s="1"/>
      <c r="S83" s="1"/>
      <c r="T83" s="1"/>
      <c r="U83" s="1"/>
      <c r="V83" s="1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</row>
    <row r="84" spans="8:133" hidden="1" x14ac:dyDescent="0.2">
      <c r="H84" s="51">
        <v>47</v>
      </c>
      <c r="I84" s="51"/>
      <c r="J84" s="51"/>
      <c r="K84" s="51"/>
      <c r="R84" s="1"/>
      <c r="S84" s="1"/>
      <c r="T84" s="1"/>
      <c r="U84" s="1"/>
      <c r="V84" s="1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</row>
    <row r="85" spans="8:133" hidden="1" x14ac:dyDescent="0.2">
      <c r="H85" s="51">
        <v>48</v>
      </c>
      <c r="I85" s="51">
        <v>16</v>
      </c>
      <c r="J85" s="51">
        <v>8</v>
      </c>
      <c r="K85" s="51">
        <v>3</v>
      </c>
      <c r="R85" s="1"/>
      <c r="S85" s="1"/>
      <c r="T85" s="1"/>
      <c r="U85" s="1"/>
      <c r="V85" s="1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</row>
    <row r="86" spans="8:133" hidden="1" x14ac:dyDescent="0.2">
      <c r="H86" s="51">
        <v>49</v>
      </c>
      <c r="I86" s="51"/>
      <c r="J86" s="51"/>
      <c r="K86" s="51"/>
      <c r="R86" s="1"/>
      <c r="S86" s="1"/>
      <c r="T86" s="1"/>
      <c r="U86" s="1"/>
      <c r="V86" s="1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</row>
    <row r="87" spans="8:133" hidden="1" x14ac:dyDescent="0.2">
      <c r="H87" s="51">
        <v>50</v>
      </c>
      <c r="I87" s="51"/>
      <c r="J87" s="51"/>
      <c r="K87" s="51"/>
      <c r="R87" s="1"/>
      <c r="S87" s="1"/>
      <c r="T87" s="1"/>
      <c r="U87" s="1"/>
      <c r="V87" s="1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</row>
    <row r="88" spans="8:133" hidden="1" x14ac:dyDescent="0.2">
      <c r="H88" s="51">
        <v>51</v>
      </c>
      <c r="I88" s="51">
        <v>17</v>
      </c>
      <c r="J88" s="51"/>
      <c r="K88" s="51"/>
      <c r="R88" s="1"/>
      <c r="S88" s="1"/>
      <c r="T88" s="1"/>
      <c r="U88" s="1"/>
      <c r="V88" s="1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</row>
    <row r="89" spans="8:133" hidden="1" x14ac:dyDescent="0.2">
      <c r="H89" s="51">
        <v>52</v>
      </c>
      <c r="I89" s="51"/>
      <c r="J89" s="51"/>
      <c r="K89" s="51"/>
      <c r="R89" s="1"/>
      <c r="S89" s="1"/>
      <c r="T89" s="1"/>
      <c r="U89" s="1"/>
      <c r="V89" s="1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</row>
    <row r="90" spans="8:133" hidden="1" x14ac:dyDescent="0.2">
      <c r="H90" s="51">
        <v>53</v>
      </c>
      <c r="I90" s="51"/>
      <c r="J90" s="51"/>
      <c r="K90" s="51"/>
      <c r="R90" s="1"/>
      <c r="S90" s="1"/>
      <c r="T90" s="1"/>
      <c r="U90" s="1"/>
      <c r="V90" s="1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</row>
    <row r="91" spans="8:133" hidden="1" x14ac:dyDescent="0.2">
      <c r="H91" s="51">
        <v>54</v>
      </c>
      <c r="I91" s="51">
        <v>18</v>
      </c>
      <c r="J91" s="51">
        <v>9</v>
      </c>
      <c r="K91" s="51">
        <v>4</v>
      </c>
      <c r="R91" s="1"/>
      <c r="S91" s="1"/>
      <c r="T91" s="1"/>
      <c r="U91" s="1"/>
      <c r="V91" s="1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</row>
    <row r="92" spans="8:133" hidden="1" x14ac:dyDescent="0.2">
      <c r="H92" s="51">
        <v>55</v>
      </c>
      <c r="I92" s="51"/>
      <c r="J92" s="51"/>
      <c r="K92" s="51"/>
      <c r="R92" s="1"/>
      <c r="S92" s="1"/>
      <c r="T92" s="1"/>
      <c r="U92" s="1"/>
      <c r="V92" s="1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</row>
    <row r="93" spans="8:133" hidden="1" x14ac:dyDescent="0.2">
      <c r="H93" s="51">
        <v>56</v>
      </c>
      <c r="I93" s="51"/>
      <c r="J93" s="51"/>
      <c r="K93" s="51"/>
      <c r="R93" s="1"/>
      <c r="S93" s="1"/>
      <c r="T93" s="1"/>
      <c r="U93" s="1"/>
      <c r="V93" s="1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</row>
    <row r="94" spans="8:133" hidden="1" x14ac:dyDescent="0.2">
      <c r="H94" s="51">
        <v>57</v>
      </c>
      <c r="I94" s="51">
        <v>19</v>
      </c>
      <c r="J94" s="51"/>
      <c r="K94" s="51"/>
      <c r="R94" s="1"/>
      <c r="S94" s="1"/>
      <c r="T94" s="1"/>
      <c r="U94" s="1"/>
      <c r="V94" s="1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</row>
    <row r="95" spans="8:133" hidden="1" x14ac:dyDescent="0.2">
      <c r="H95" s="51">
        <v>58</v>
      </c>
      <c r="I95" s="51"/>
      <c r="J95" s="51"/>
      <c r="K95" s="51"/>
      <c r="R95" s="1"/>
      <c r="S95" s="1"/>
      <c r="T95" s="1"/>
      <c r="U95" s="1"/>
      <c r="V95" s="1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</row>
    <row r="96" spans="8:133" hidden="1" x14ac:dyDescent="0.2">
      <c r="H96" s="51">
        <v>59</v>
      </c>
      <c r="I96" s="51"/>
      <c r="J96" s="51"/>
      <c r="K96" s="51"/>
      <c r="R96" s="1"/>
      <c r="S96" s="1"/>
      <c r="T96" s="1"/>
      <c r="U96" s="1"/>
      <c r="V96" s="1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</row>
    <row r="97" spans="8:133" hidden="1" x14ac:dyDescent="0.2">
      <c r="H97" s="51">
        <v>60</v>
      </c>
      <c r="I97" s="51">
        <v>20</v>
      </c>
      <c r="J97" s="51">
        <v>10</v>
      </c>
      <c r="K97" s="51">
        <v>5</v>
      </c>
      <c r="R97" s="1"/>
      <c r="S97" s="1"/>
      <c r="T97" s="1"/>
      <c r="U97" s="1"/>
      <c r="V97" s="1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</row>
    <row r="98" spans="8:133" hidden="1" x14ac:dyDescent="0.2">
      <c r="R98" s="1"/>
      <c r="S98" s="1"/>
      <c r="T98" s="1"/>
      <c r="U98" s="1"/>
      <c r="V98" s="1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</row>
    <row r="99" spans="8:133" x14ac:dyDescent="0.2">
      <c r="R99" s="1"/>
      <c r="S99" s="1"/>
      <c r="T99" s="1"/>
      <c r="U99" s="1"/>
      <c r="V99" s="1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</row>
    <row r="100" spans="8:133" x14ac:dyDescent="0.2">
      <c r="R100" s="1"/>
      <c r="S100" s="1"/>
      <c r="T100" s="1"/>
      <c r="U100" s="1"/>
      <c r="V100" s="1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</row>
    <row r="101" spans="8:133" x14ac:dyDescent="0.2">
      <c r="R101" s="1"/>
      <c r="S101" s="1"/>
      <c r="T101" s="1"/>
      <c r="U101" s="1"/>
      <c r="V101" s="1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</row>
    <row r="102" spans="8:133" x14ac:dyDescent="0.2">
      <c r="R102" s="1"/>
      <c r="S102" s="1"/>
      <c r="T102" s="1"/>
      <c r="U102" s="1"/>
      <c r="V102" s="1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</row>
    <row r="103" spans="8:133" x14ac:dyDescent="0.2">
      <c r="R103" s="1"/>
      <c r="S103" s="1"/>
      <c r="T103" s="1"/>
      <c r="U103" s="1"/>
      <c r="V103" s="1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</row>
    <row r="104" spans="8:133" x14ac:dyDescent="0.2">
      <c r="R104" s="1"/>
      <c r="S104" s="1"/>
      <c r="T104" s="1"/>
      <c r="U104" s="1"/>
      <c r="V104" s="1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</row>
    <row r="105" spans="8:133" x14ac:dyDescent="0.2">
      <c r="R105" s="1"/>
      <c r="S105" s="1"/>
      <c r="T105" s="1"/>
      <c r="U105" s="1"/>
      <c r="V105" s="1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</row>
    <row r="106" spans="8:133" x14ac:dyDescent="0.2">
      <c r="R106" s="1"/>
      <c r="S106" s="1"/>
      <c r="T106" s="1"/>
      <c r="U106" s="1"/>
      <c r="V106" s="1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</row>
    <row r="107" spans="8:133" x14ac:dyDescent="0.2">
      <c r="R107" s="1"/>
      <c r="S107" s="1"/>
      <c r="T107" s="1"/>
      <c r="U107" s="1"/>
      <c r="V107" s="1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</row>
    <row r="108" spans="8:133" x14ac:dyDescent="0.2">
      <c r="R108" s="1"/>
      <c r="S108" s="1"/>
      <c r="T108" s="1"/>
      <c r="U108" s="1"/>
      <c r="V108" s="1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</row>
    <row r="109" spans="8:133" x14ac:dyDescent="0.2">
      <c r="R109" s="1"/>
      <c r="S109" s="1"/>
      <c r="T109" s="1"/>
      <c r="U109" s="1"/>
      <c r="V109" s="1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</row>
    <row r="110" spans="8:133" x14ac:dyDescent="0.2">
      <c r="R110" s="1"/>
      <c r="S110" s="1"/>
      <c r="T110" s="1"/>
      <c r="U110" s="1"/>
      <c r="V110" s="1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</row>
    <row r="111" spans="8:133" x14ac:dyDescent="0.2">
      <c r="R111" s="1"/>
      <c r="S111" s="1"/>
      <c r="T111" s="1"/>
      <c r="U111" s="1"/>
      <c r="V111" s="1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</row>
    <row r="112" spans="8:133" x14ac:dyDescent="0.2">
      <c r="R112" s="1"/>
      <c r="S112" s="1"/>
      <c r="T112" s="1"/>
      <c r="U112" s="1"/>
      <c r="V112" s="1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</row>
    <row r="113" spans="18:133" x14ac:dyDescent="0.2">
      <c r="R113" s="1"/>
      <c r="S113" s="1"/>
      <c r="T113" s="1"/>
      <c r="U113" s="1"/>
      <c r="V113" s="1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</row>
    <row r="114" spans="18:133" x14ac:dyDescent="0.2">
      <c r="R114" s="1"/>
      <c r="S114" s="1"/>
      <c r="T114" s="1"/>
      <c r="U114" s="1"/>
      <c r="V114" s="1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</row>
    <row r="115" spans="18:133" x14ac:dyDescent="0.2">
      <c r="R115" s="1"/>
      <c r="S115" s="1"/>
      <c r="T115" s="1"/>
      <c r="U115" s="1"/>
      <c r="V115" s="1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</row>
    <row r="116" spans="18:133" x14ac:dyDescent="0.2">
      <c r="R116" s="1"/>
      <c r="S116" s="1"/>
      <c r="T116" s="1"/>
      <c r="U116" s="1"/>
      <c r="V116" s="1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</row>
    <row r="117" spans="18:133" x14ac:dyDescent="0.2">
      <c r="R117" s="1"/>
      <c r="S117" s="1"/>
      <c r="T117" s="1"/>
      <c r="U117" s="1"/>
      <c r="V117" s="1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</row>
    <row r="118" spans="18:133" x14ac:dyDescent="0.2">
      <c r="R118" s="1"/>
      <c r="S118" s="1"/>
      <c r="T118" s="1"/>
      <c r="U118" s="1"/>
      <c r="V118" s="1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</row>
    <row r="119" spans="18:133" x14ac:dyDescent="0.2">
      <c r="R119" s="1"/>
      <c r="S119" s="1"/>
      <c r="T119" s="1"/>
      <c r="U119" s="1"/>
      <c r="V119" s="1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</row>
    <row r="120" spans="18:133" x14ac:dyDescent="0.2">
      <c r="R120" s="1"/>
      <c r="S120" s="1"/>
      <c r="T120" s="1"/>
      <c r="U120" s="1"/>
      <c r="V120" s="1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</row>
    <row r="121" spans="18:133" x14ac:dyDescent="0.2">
      <c r="R121" s="1"/>
      <c r="S121" s="1"/>
      <c r="T121" s="1"/>
      <c r="U121" s="1"/>
      <c r="V121" s="1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</row>
    <row r="122" spans="18:133" x14ac:dyDescent="0.2">
      <c r="R122" s="1"/>
      <c r="S122" s="1"/>
      <c r="T122" s="1"/>
      <c r="U122" s="1"/>
      <c r="V122" s="1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</row>
    <row r="123" spans="18:133" x14ac:dyDescent="0.2">
      <c r="R123" s="1"/>
      <c r="S123" s="1"/>
      <c r="T123" s="1"/>
      <c r="U123" s="1"/>
      <c r="V123" s="1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</row>
    <row r="124" spans="18:133" x14ac:dyDescent="0.2">
      <c r="R124" s="1"/>
      <c r="S124" s="1"/>
      <c r="T124" s="1"/>
      <c r="U124" s="1"/>
      <c r="V124" s="1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</row>
    <row r="125" spans="18:133" x14ac:dyDescent="0.2">
      <c r="R125" s="1"/>
      <c r="S125" s="1"/>
      <c r="T125" s="1"/>
      <c r="U125" s="1"/>
      <c r="V125" s="1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</row>
    <row r="126" spans="18:133" x14ac:dyDescent="0.2">
      <c r="R126" s="1"/>
      <c r="S126" s="1"/>
      <c r="T126" s="1"/>
      <c r="U126" s="1"/>
      <c r="V126" s="1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</row>
    <row r="127" spans="18:133" x14ac:dyDescent="0.2">
      <c r="R127" s="1"/>
      <c r="S127" s="1"/>
      <c r="T127" s="1"/>
      <c r="U127" s="1"/>
      <c r="V127" s="1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</row>
    <row r="128" spans="18:133" x14ac:dyDescent="0.2">
      <c r="R128" s="1"/>
      <c r="S128" s="1"/>
      <c r="T128" s="1"/>
      <c r="U128" s="1"/>
      <c r="V128" s="1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</row>
    <row r="129" spans="18:133" x14ac:dyDescent="0.2">
      <c r="R129" s="1"/>
      <c r="S129" s="1"/>
      <c r="T129" s="1"/>
      <c r="U129" s="1"/>
      <c r="V129" s="1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</row>
    <row r="130" spans="18:133" x14ac:dyDescent="0.2">
      <c r="R130" s="1"/>
      <c r="S130" s="1"/>
      <c r="T130" s="1"/>
      <c r="U130" s="1"/>
      <c r="V130" s="1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</row>
    <row r="131" spans="18:133" x14ac:dyDescent="0.2">
      <c r="R131" s="1"/>
      <c r="S131" s="1"/>
      <c r="T131" s="1"/>
      <c r="U131" s="1"/>
      <c r="V131" s="1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</row>
    <row r="132" spans="18:133" x14ac:dyDescent="0.2">
      <c r="R132" s="1"/>
      <c r="S132" s="1"/>
      <c r="T132" s="1"/>
      <c r="U132" s="1"/>
      <c r="V132" s="1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</row>
    <row r="133" spans="18:133" x14ac:dyDescent="0.2">
      <c r="R133" s="1"/>
      <c r="S133" s="1"/>
      <c r="T133" s="1"/>
      <c r="U133" s="1"/>
      <c r="V133" s="1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</row>
    <row r="134" spans="18:133" x14ac:dyDescent="0.2">
      <c r="R134" s="1"/>
      <c r="S134" s="1"/>
      <c r="T134" s="1"/>
      <c r="U134" s="1"/>
      <c r="V134" s="1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</row>
    <row r="135" spans="18:133" x14ac:dyDescent="0.2">
      <c r="R135" s="1"/>
      <c r="S135" s="1"/>
      <c r="T135" s="1"/>
      <c r="U135" s="1"/>
      <c r="V135" s="1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</row>
    <row r="136" spans="18:133" x14ac:dyDescent="0.2">
      <c r="R136" s="1"/>
      <c r="S136" s="1"/>
      <c r="T136" s="1"/>
      <c r="U136" s="1"/>
      <c r="V136" s="1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</row>
    <row r="137" spans="18:133" x14ac:dyDescent="0.2">
      <c r="R137" s="1"/>
      <c r="S137" s="1"/>
      <c r="T137" s="1"/>
      <c r="U137" s="1"/>
      <c r="V137" s="1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</row>
    <row r="138" spans="18:133" x14ac:dyDescent="0.2">
      <c r="R138" s="1"/>
      <c r="S138" s="1"/>
      <c r="T138" s="1"/>
      <c r="U138" s="1"/>
      <c r="V138" s="1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</row>
    <row r="139" spans="18:133" x14ac:dyDescent="0.2">
      <c r="R139" s="1"/>
      <c r="S139" s="1"/>
      <c r="T139" s="1"/>
      <c r="U139" s="1"/>
      <c r="V139" s="1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</row>
    <row r="140" spans="18:133" x14ac:dyDescent="0.2">
      <c r="R140" s="1"/>
      <c r="S140" s="1"/>
      <c r="T140" s="1"/>
      <c r="U140" s="1"/>
      <c r="V140" s="1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</row>
    <row r="141" spans="18:133" x14ac:dyDescent="0.2">
      <c r="R141" s="1"/>
      <c r="S141" s="1"/>
      <c r="T141" s="1"/>
      <c r="U141" s="1"/>
      <c r="V141" s="1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</row>
    <row r="142" spans="18:133" x14ac:dyDescent="0.2">
      <c r="R142" s="1"/>
      <c r="S142" s="1"/>
      <c r="T142" s="1"/>
      <c r="U142" s="1"/>
      <c r="V142" s="1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</row>
    <row r="143" spans="18:133" x14ac:dyDescent="0.2">
      <c r="R143" s="1"/>
      <c r="S143" s="1"/>
      <c r="T143" s="1"/>
      <c r="U143" s="1"/>
      <c r="V143" s="1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</row>
    <row r="144" spans="18:133" x14ac:dyDescent="0.2">
      <c r="R144" s="1"/>
      <c r="S144" s="1"/>
      <c r="T144" s="1"/>
      <c r="U144" s="1"/>
      <c r="V144" s="1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</row>
    <row r="145" spans="18:133" x14ac:dyDescent="0.2">
      <c r="R145" s="1"/>
      <c r="S145" s="1"/>
      <c r="T145" s="1"/>
      <c r="U145" s="1"/>
      <c r="V145" s="1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</row>
    <row r="146" spans="18:133" x14ac:dyDescent="0.2">
      <c r="R146" s="1"/>
      <c r="S146" s="1"/>
      <c r="T146" s="1"/>
      <c r="U146" s="1"/>
      <c r="V146" s="1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</row>
    <row r="147" spans="18:133" x14ac:dyDescent="0.2">
      <c r="R147" s="1"/>
      <c r="S147" s="1"/>
      <c r="T147" s="1"/>
      <c r="U147" s="1"/>
      <c r="V147" s="1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</row>
    <row r="148" spans="18:133" x14ac:dyDescent="0.2">
      <c r="R148" s="1"/>
      <c r="S148" s="1"/>
      <c r="T148" s="1"/>
      <c r="U148" s="1"/>
      <c r="V148" s="1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</row>
    <row r="149" spans="18:133" x14ac:dyDescent="0.2">
      <c r="R149" s="1"/>
      <c r="S149" s="1"/>
      <c r="T149" s="1"/>
      <c r="U149" s="1"/>
      <c r="V149" s="1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</row>
    <row r="150" spans="18:133" x14ac:dyDescent="0.2">
      <c r="R150" s="1"/>
      <c r="S150" s="1"/>
      <c r="T150" s="1"/>
      <c r="U150" s="1"/>
      <c r="V150" s="1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</row>
    <row r="151" spans="18:133" x14ac:dyDescent="0.2">
      <c r="R151" s="1"/>
      <c r="S151" s="1"/>
      <c r="T151" s="1"/>
      <c r="U151" s="1"/>
      <c r="V151" s="1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</row>
    <row r="152" spans="18:133" x14ac:dyDescent="0.2">
      <c r="R152" s="1"/>
      <c r="S152" s="1"/>
      <c r="T152" s="1"/>
      <c r="U152" s="1"/>
      <c r="V152" s="1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</row>
    <row r="153" spans="18:133" x14ac:dyDescent="0.2">
      <c r="R153" s="1"/>
      <c r="S153" s="1"/>
      <c r="T153" s="1"/>
      <c r="U153" s="1"/>
      <c r="V153" s="1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</row>
    <row r="154" spans="18:133" x14ac:dyDescent="0.2">
      <c r="R154" s="1"/>
      <c r="S154" s="1"/>
      <c r="T154" s="1"/>
      <c r="U154" s="1"/>
      <c r="V154" s="1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</row>
    <row r="155" spans="18:133" x14ac:dyDescent="0.2">
      <c r="R155" s="1"/>
      <c r="S155" s="1"/>
      <c r="T155" s="1"/>
      <c r="U155" s="1"/>
      <c r="V155" s="1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</row>
    <row r="156" spans="18:133" x14ac:dyDescent="0.2">
      <c r="R156" s="1"/>
      <c r="S156" s="1"/>
      <c r="T156" s="1"/>
      <c r="U156" s="1"/>
      <c r="V156" s="1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</row>
    <row r="157" spans="18:133" x14ac:dyDescent="0.2">
      <c r="R157" s="1"/>
      <c r="S157" s="1"/>
      <c r="T157" s="1"/>
      <c r="U157" s="1"/>
      <c r="V157" s="1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</row>
    <row r="158" spans="18:133" x14ac:dyDescent="0.2">
      <c r="R158" s="1"/>
      <c r="S158" s="1"/>
      <c r="T158" s="1"/>
      <c r="U158" s="1"/>
      <c r="V158" s="1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</row>
    <row r="159" spans="18:133" x14ac:dyDescent="0.2">
      <c r="R159" s="1"/>
      <c r="S159" s="1"/>
      <c r="T159" s="1"/>
      <c r="U159" s="1"/>
      <c r="V159" s="1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</row>
    <row r="160" spans="18:133" x14ac:dyDescent="0.2">
      <c r="R160" s="1"/>
      <c r="S160" s="1"/>
      <c r="T160" s="1"/>
      <c r="U160" s="1"/>
      <c r="V160" s="1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</row>
    <row r="161" spans="18:133" x14ac:dyDescent="0.2">
      <c r="R161" s="1"/>
      <c r="S161" s="1"/>
      <c r="T161" s="1"/>
      <c r="U161" s="1"/>
      <c r="V161" s="1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</row>
    <row r="162" spans="18:133" x14ac:dyDescent="0.2">
      <c r="R162" s="1"/>
      <c r="S162" s="1"/>
      <c r="T162" s="1"/>
      <c r="U162" s="1"/>
      <c r="V162" s="1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</row>
    <row r="163" spans="18:133" x14ac:dyDescent="0.2">
      <c r="R163" s="1"/>
      <c r="S163" s="1"/>
      <c r="T163" s="1"/>
      <c r="U163" s="1"/>
      <c r="V163" s="1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</row>
    <row r="164" spans="18:133" x14ac:dyDescent="0.2">
      <c r="R164" s="1"/>
      <c r="S164" s="1"/>
      <c r="T164" s="1"/>
      <c r="U164" s="1"/>
      <c r="V164" s="1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</row>
    <row r="165" spans="18:133" x14ac:dyDescent="0.2">
      <c r="R165" s="1"/>
      <c r="S165" s="1"/>
      <c r="T165" s="1"/>
      <c r="U165" s="1"/>
      <c r="V165" s="1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</row>
    <row r="166" spans="18:133" x14ac:dyDescent="0.2">
      <c r="R166" s="1"/>
      <c r="S166" s="1"/>
      <c r="T166" s="1"/>
      <c r="U166" s="1"/>
      <c r="V166" s="1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</row>
    <row r="167" spans="18:133" x14ac:dyDescent="0.2">
      <c r="R167" s="1"/>
      <c r="S167" s="1"/>
      <c r="T167" s="1"/>
      <c r="U167" s="1"/>
      <c r="V167" s="1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</row>
    <row r="168" spans="18:133" x14ac:dyDescent="0.2">
      <c r="R168" s="1"/>
      <c r="S168" s="1"/>
      <c r="T168" s="1"/>
      <c r="U168" s="1"/>
      <c r="V168" s="1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</row>
    <row r="169" spans="18:133" x14ac:dyDescent="0.2">
      <c r="R169" s="1"/>
      <c r="S169" s="1"/>
      <c r="T169" s="1"/>
      <c r="U169" s="1"/>
      <c r="V169" s="1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</row>
    <row r="170" spans="18:133" x14ac:dyDescent="0.2">
      <c r="R170" s="1"/>
      <c r="S170" s="1"/>
      <c r="T170" s="1"/>
      <c r="U170" s="1"/>
      <c r="V170" s="1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</row>
    <row r="171" spans="18:133" x14ac:dyDescent="0.2">
      <c r="R171" s="1"/>
      <c r="S171" s="1"/>
      <c r="T171" s="1"/>
      <c r="U171" s="1"/>
      <c r="V171" s="1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</row>
    <row r="172" spans="18:133" x14ac:dyDescent="0.2">
      <c r="R172" s="1"/>
      <c r="S172" s="1"/>
      <c r="T172" s="1"/>
      <c r="U172" s="1"/>
      <c r="V172" s="1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</row>
    <row r="173" spans="18:133" x14ac:dyDescent="0.2">
      <c r="R173" s="1"/>
      <c r="S173" s="1"/>
      <c r="T173" s="1"/>
      <c r="U173" s="1"/>
      <c r="V173" s="1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</row>
    <row r="174" spans="18:133" x14ac:dyDescent="0.2">
      <c r="R174" s="1"/>
      <c r="S174" s="1"/>
      <c r="T174" s="1"/>
      <c r="U174" s="1"/>
      <c r="V174" s="1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</row>
    <row r="175" spans="18:133" x14ac:dyDescent="0.2">
      <c r="R175" s="1"/>
      <c r="S175" s="1"/>
      <c r="T175" s="1"/>
      <c r="U175" s="1"/>
      <c r="V175" s="1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</row>
    <row r="176" spans="18:133" x14ac:dyDescent="0.2">
      <c r="R176" s="1"/>
      <c r="S176" s="1"/>
      <c r="T176" s="1"/>
      <c r="U176" s="1"/>
      <c r="V176" s="1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</row>
    <row r="177" spans="18:133" x14ac:dyDescent="0.2">
      <c r="R177" s="1"/>
      <c r="S177" s="1"/>
      <c r="T177" s="1"/>
      <c r="U177" s="1"/>
      <c r="V177" s="1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</row>
    <row r="178" spans="18:133" x14ac:dyDescent="0.2">
      <c r="R178" s="1"/>
      <c r="S178" s="1"/>
      <c r="T178" s="1"/>
      <c r="U178" s="1"/>
      <c r="V178" s="1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</row>
    <row r="179" spans="18:133" x14ac:dyDescent="0.2">
      <c r="R179" s="1"/>
      <c r="S179" s="1"/>
      <c r="T179" s="1"/>
      <c r="U179" s="1"/>
      <c r="V179" s="1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</row>
    <row r="180" spans="18:133" x14ac:dyDescent="0.2">
      <c r="R180" s="1"/>
      <c r="S180" s="1"/>
      <c r="T180" s="1"/>
      <c r="U180" s="1"/>
      <c r="V180" s="1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</row>
    <row r="181" spans="18:133" x14ac:dyDescent="0.2">
      <c r="R181" s="1"/>
      <c r="S181" s="1"/>
      <c r="T181" s="1"/>
      <c r="U181" s="1"/>
      <c r="V181" s="1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</row>
    <row r="182" spans="18:133" x14ac:dyDescent="0.2">
      <c r="R182" s="1"/>
      <c r="S182" s="1"/>
      <c r="T182" s="1"/>
      <c r="U182" s="1"/>
      <c r="V182" s="1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</row>
    <row r="183" spans="18:133" x14ac:dyDescent="0.2">
      <c r="R183" s="1"/>
      <c r="S183" s="1"/>
      <c r="T183" s="1"/>
      <c r="U183" s="1"/>
      <c r="V183" s="1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</row>
    <row r="184" spans="18:133" x14ac:dyDescent="0.2">
      <c r="R184" s="1"/>
      <c r="S184" s="1"/>
      <c r="T184" s="1"/>
      <c r="U184" s="1"/>
      <c r="V184" s="1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</row>
    <row r="185" spans="18:133" x14ac:dyDescent="0.2">
      <c r="R185" s="1"/>
      <c r="S185" s="1"/>
      <c r="T185" s="1"/>
      <c r="U185" s="1"/>
      <c r="V185" s="1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</row>
    <row r="186" spans="18:133" x14ac:dyDescent="0.2">
      <c r="R186" s="1"/>
      <c r="S186" s="1"/>
      <c r="T186" s="1"/>
      <c r="U186" s="1"/>
      <c r="V186" s="1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</row>
    <row r="187" spans="18:133" x14ac:dyDescent="0.2">
      <c r="R187" s="1"/>
      <c r="S187" s="1"/>
      <c r="T187" s="1"/>
      <c r="U187" s="1"/>
      <c r="V187" s="1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</row>
    <row r="188" spans="18:133" x14ac:dyDescent="0.2">
      <c r="R188" s="1"/>
      <c r="S188" s="1"/>
      <c r="T188" s="1"/>
      <c r="U188" s="1"/>
      <c r="V188" s="1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</row>
    <row r="189" spans="18:133" x14ac:dyDescent="0.2">
      <c r="R189" s="1"/>
      <c r="S189" s="1"/>
      <c r="T189" s="1"/>
      <c r="U189" s="1"/>
      <c r="V189" s="1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</row>
    <row r="190" spans="18:133" x14ac:dyDescent="0.2">
      <c r="R190" s="1"/>
      <c r="S190" s="1"/>
      <c r="T190" s="1"/>
      <c r="U190" s="1"/>
      <c r="V190" s="1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</row>
    <row r="191" spans="18:133" x14ac:dyDescent="0.2">
      <c r="R191" s="1"/>
      <c r="S191" s="1"/>
      <c r="T191" s="1"/>
      <c r="U191" s="1"/>
      <c r="V191" s="1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</row>
    <row r="192" spans="18:133" x14ac:dyDescent="0.2">
      <c r="R192" s="1"/>
      <c r="S192" s="1"/>
      <c r="T192" s="1"/>
      <c r="U192" s="1"/>
      <c r="V192" s="1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</row>
    <row r="193" spans="18:133" x14ac:dyDescent="0.2">
      <c r="R193" s="1"/>
      <c r="S193" s="1"/>
      <c r="T193" s="1"/>
      <c r="U193" s="1"/>
      <c r="V193" s="1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</row>
    <row r="194" spans="18:133" x14ac:dyDescent="0.2">
      <c r="R194" s="1"/>
      <c r="S194" s="1"/>
      <c r="T194" s="1"/>
      <c r="U194" s="1"/>
      <c r="V194" s="1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</row>
    <row r="195" spans="18:133" x14ac:dyDescent="0.2">
      <c r="R195" s="1"/>
      <c r="S195" s="1"/>
      <c r="T195" s="1"/>
      <c r="U195" s="1"/>
      <c r="V195" s="1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</row>
    <row r="196" spans="18:133" x14ac:dyDescent="0.2">
      <c r="R196" s="1"/>
      <c r="S196" s="1"/>
      <c r="T196" s="1"/>
      <c r="U196" s="1"/>
      <c r="V196" s="1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</row>
    <row r="197" spans="18:133" x14ac:dyDescent="0.2">
      <c r="R197" s="1"/>
      <c r="S197" s="1"/>
      <c r="T197" s="1"/>
      <c r="U197" s="1"/>
      <c r="V197" s="1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</row>
    <row r="198" spans="18:133" x14ac:dyDescent="0.2">
      <c r="R198" s="1"/>
      <c r="S198" s="1"/>
      <c r="T198" s="1"/>
      <c r="U198" s="1"/>
      <c r="V198" s="1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</row>
    <row r="199" spans="18:133" x14ac:dyDescent="0.2">
      <c r="R199" s="1"/>
      <c r="S199" s="1"/>
      <c r="T199" s="1"/>
      <c r="U199" s="1"/>
      <c r="V199" s="1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</row>
    <row r="200" spans="18:133" x14ac:dyDescent="0.2">
      <c r="R200" s="1"/>
      <c r="S200" s="1"/>
      <c r="T200" s="1"/>
      <c r="U200" s="1"/>
      <c r="V200" s="1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</row>
    <row r="201" spans="18:133" x14ac:dyDescent="0.2">
      <c r="R201" s="1"/>
      <c r="S201" s="1"/>
      <c r="T201" s="1"/>
      <c r="U201" s="1"/>
      <c r="V201" s="1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</row>
    <row r="202" spans="18:133" x14ac:dyDescent="0.2">
      <c r="R202" s="1"/>
      <c r="S202" s="1"/>
      <c r="T202" s="1"/>
      <c r="U202" s="1"/>
      <c r="V202" s="1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</row>
    <row r="203" spans="18:133" x14ac:dyDescent="0.2">
      <c r="R203" s="1"/>
      <c r="S203" s="1"/>
      <c r="T203" s="1"/>
      <c r="U203" s="1"/>
      <c r="V203" s="1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</row>
    <row r="204" spans="18:133" x14ac:dyDescent="0.2">
      <c r="R204" s="1"/>
      <c r="S204" s="1"/>
      <c r="T204" s="1"/>
      <c r="U204" s="1"/>
      <c r="V204" s="1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</row>
    <row r="205" spans="18:133" x14ac:dyDescent="0.2">
      <c r="R205" s="1"/>
      <c r="S205" s="1"/>
      <c r="T205" s="1"/>
      <c r="U205" s="1"/>
      <c r="V205" s="1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</row>
    <row r="206" spans="18:133" x14ac:dyDescent="0.2">
      <c r="R206" s="1"/>
      <c r="S206" s="1"/>
      <c r="T206" s="1"/>
      <c r="U206" s="1"/>
      <c r="V206" s="1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</row>
    <row r="207" spans="18:133" x14ac:dyDescent="0.2">
      <c r="R207" s="1"/>
      <c r="S207" s="1"/>
      <c r="T207" s="1"/>
      <c r="U207" s="1"/>
      <c r="V207" s="1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</row>
    <row r="208" spans="18:133" x14ac:dyDescent="0.2">
      <c r="R208" s="1"/>
      <c r="S208" s="1"/>
      <c r="T208" s="1"/>
      <c r="U208" s="1"/>
      <c r="V208" s="1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</row>
    <row r="209" spans="18:133" x14ac:dyDescent="0.2">
      <c r="R209" s="1"/>
      <c r="S209" s="1"/>
      <c r="T209" s="1"/>
      <c r="U209" s="1"/>
      <c r="V209" s="1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</row>
    <row r="210" spans="18:133" x14ac:dyDescent="0.2">
      <c r="R210" s="1"/>
      <c r="S210" s="1"/>
      <c r="T210" s="1"/>
      <c r="U210" s="1"/>
      <c r="V210" s="1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</row>
    <row r="211" spans="18:133" x14ac:dyDescent="0.2">
      <c r="R211" s="1"/>
      <c r="S211" s="1"/>
      <c r="T211" s="1"/>
      <c r="U211" s="1"/>
      <c r="V211" s="1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</row>
    <row r="212" spans="18:133" x14ac:dyDescent="0.2">
      <c r="R212" s="1"/>
      <c r="S212" s="1"/>
      <c r="T212" s="1"/>
      <c r="U212" s="1"/>
      <c r="V212" s="1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</row>
    <row r="213" spans="18:133" x14ac:dyDescent="0.2">
      <c r="R213" s="1"/>
      <c r="S213" s="1"/>
      <c r="T213" s="1"/>
      <c r="U213" s="1"/>
      <c r="V213" s="1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</row>
    <row r="214" spans="18:133" x14ac:dyDescent="0.2">
      <c r="R214" s="1"/>
      <c r="S214" s="1"/>
      <c r="T214" s="1"/>
      <c r="U214" s="1"/>
      <c r="V214" s="1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</row>
    <row r="215" spans="18:133" x14ac:dyDescent="0.2">
      <c r="R215" s="1"/>
      <c r="S215" s="1"/>
      <c r="T215" s="1"/>
      <c r="U215" s="1"/>
      <c r="V215" s="1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</row>
    <row r="216" spans="18:133" x14ac:dyDescent="0.2">
      <c r="R216" s="1"/>
      <c r="S216" s="1"/>
      <c r="T216" s="1"/>
      <c r="U216" s="1"/>
      <c r="V216" s="1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</row>
    <row r="217" spans="18:133" x14ac:dyDescent="0.2">
      <c r="R217" s="1"/>
      <c r="S217" s="1"/>
      <c r="T217" s="1"/>
      <c r="U217" s="1"/>
      <c r="V217" s="1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</row>
    <row r="218" spans="18:133" x14ac:dyDescent="0.2">
      <c r="R218" s="1"/>
      <c r="S218" s="1"/>
      <c r="T218" s="1"/>
      <c r="U218" s="1"/>
      <c r="V218" s="1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</row>
    <row r="219" spans="18:133" x14ac:dyDescent="0.2">
      <c r="R219" s="1"/>
      <c r="S219" s="1"/>
      <c r="T219" s="1"/>
      <c r="U219" s="1"/>
      <c r="V219" s="1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</row>
    <row r="220" spans="18:133" x14ac:dyDescent="0.2">
      <c r="R220" s="1"/>
      <c r="S220" s="1"/>
      <c r="T220" s="1"/>
      <c r="U220" s="1"/>
      <c r="V220" s="1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</row>
    <row r="221" spans="18:133" x14ac:dyDescent="0.2">
      <c r="R221" s="1"/>
      <c r="S221" s="1"/>
      <c r="T221" s="1"/>
      <c r="U221" s="1"/>
      <c r="V221" s="1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</row>
    <row r="222" spans="18:133" x14ac:dyDescent="0.2">
      <c r="R222" s="1"/>
      <c r="S222" s="1"/>
      <c r="T222" s="1"/>
      <c r="U222" s="1"/>
      <c r="V222" s="1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</row>
    <row r="223" spans="18:133" x14ac:dyDescent="0.2">
      <c r="R223" s="1"/>
      <c r="S223" s="1"/>
      <c r="T223" s="1"/>
      <c r="U223" s="1"/>
      <c r="V223" s="1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</row>
    <row r="224" spans="18:133" x14ac:dyDescent="0.2">
      <c r="R224" s="1"/>
      <c r="S224" s="1"/>
      <c r="T224" s="1"/>
      <c r="U224" s="1"/>
      <c r="V224" s="1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</row>
    <row r="225" spans="18:133" x14ac:dyDescent="0.2">
      <c r="R225" s="1"/>
      <c r="S225" s="1"/>
      <c r="T225" s="1"/>
      <c r="U225" s="1"/>
      <c r="V225" s="1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</row>
    <row r="226" spans="18:133" x14ac:dyDescent="0.2">
      <c r="R226" s="1"/>
      <c r="S226" s="1"/>
      <c r="T226" s="1"/>
      <c r="U226" s="1"/>
      <c r="V226" s="1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</row>
    <row r="227" spans="18:133" x14ac:dyDescent="0.2">
      <c r="R227" s="1"/>
      <c r="S227" s="1"/>
      <c r="T227" s="1"/>
      <c r="U227" s="1"/>
      <c r="V227" s="1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</row>
    <row r="228" spans="18:133" x14ac:dyDescent="0.2">
      <c r="R228" s="1"/>
      <c r="S228" s="1"/>
      <c r="T228" s="1"/>
      <c r="U228" s="1"/>
      <c r="V228" s="1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</row>
    <row r="229" spans="18:133" x14ac:dyDescent="0.2">
      <c r="R229" s="1"/>
      <c r="S229" s="1"/>
      <c r="T229" s="1"/>
      <c r="U229" s="1"/>
      <c r="V229" s="1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</row>
    <row r="230" spans="18:133" x14ac:dyDescent="0.2">
      <c r="R230" s="1"/>
      <c r="S230" s="1"/>
      <c r="T230" s="1"/>
      <c r="U230" s="1"/>
      <c r="V230" s="1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</row>
    <row r="231" spans="18:133" x14ac:dyDescent="0.2">
      <c r="R231" s="1"/>
      <c r="S231" s="1"/>
      <c r="T231" s="1"/>
      <c r="U231" s="1"/>
      <c r="V231" s="1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</row>
    <row r="232" spans="18:133" x14ac:dyDescent="0.2">
      <c r="R232" s="1"/>
      <c r="S232" s="1"/>
      <c r="T232" s="1"/>
      <c r="U232" s="1"/>
      <c r="V232" s="1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</row>
    <row r="233" spans="18:133" x14ac:dyDescent="0.2">
      <c r="R233" s="1"/>
      <c r="S233" s="1"/>
      <c r="T233" s="1"/>
      <c r="U233" s="1"/>
      <c r="V233" s="1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</row>
    <row r="234" spans="18:133" x14ac:dyDescent="0.2">
      <c r="R234" s="1"/>
      <c r="S234" s="1"/>
      <c r="T234" s="1"/>
      <c r="U234" s="1"/>
      <c r="V234" s="1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</row>
    <row r="235" spans="18:133" x14ac:dyDescent="0.2">
      <c r="R235" s="1"/>
      <c r="S235" s="1"/>
      <c r="T235" s="1"/>
      <c r="U235" s="1"/>
      <c r="V235" s="1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</row>
    <row r="236" spans="18:133" x14ac:dyDescent="0.2">
      <c r="R236" s="1"/>
      <c r="S236" s="1"/>
      <c r="T236" s="1"/>
      <c r="U236" s="1"/>
      <c r="V236" s="1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</row>
    <row r="237" spans="18:133" x14ac:dyDescent="0.2">
      <c r="R237" s="1"/>
      <c r="S237" s="1"/>
      <c r="T237" s="1"/>
      <c r="U237" s="1"/>
      <c r="V237" s="1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</row>
    <row r="238" spans="18:133" x14ac:dyDescent="0.2">
      <c r="R238" s="1"/>
      <c r="S238" s="1"/>
      <c r="T238" s="1"/>
      <c r="U238" s="1"/>
      <c r="V238" s="1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</row>
    <row r="239" spans="18:133" x14ac:dyDescent="0.2">
      <c r="R239" s="1"/>
      <c r="S239" s="1"/>
      <c r="T239" s="1"/>
      <c r="U239" s="1"/>
      <c r="V239" s="1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</row>
    <row r="240" spans="18:133" x14ac:dyDescent="0.2">
      <c r="R240" s="1"/>
      <c r="S240" s="1"/>
      <c r="T240" s="1"/>
      <c r="U240" s="1"/>
      <c r="V240" s="1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</row>
    <row r="241" spans="18:133" x14ac:dyDescent="0.2">
      <c r="R241" s="1"/>
      <c r="S241" s="1"/>
      <c r="T241" s="1"/>
      <c r="U241" s="1"/>
      <c r="V241" s="1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</row>
    <row r="242" spans="18:133" x14ac:dyDescent="0.2">
      <c r="R242" s="1"/>
      <c r="S242" s="1"/>
      <c r="T242" s="1"/>
      <c r="U242" s="1"/>
      <c r="V242" s="1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</row>
    <row r="243" spans="18:133" x14ac:dyDescent="0.2">
      <c r="R243" s="1"/>
      <c r="S243" s="1"/>
      <c r="T243" s="1"/>
      <c r="U243" s="1"/>
      <c r="V243" s="1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</row>
    <row r="244" spans="18:133" x14ac:dyDescent="0.2">
      <c r="R244" s="1"/>
      <c r="S244" s="1"/>
      <c r="T244" s="1"/>
      <c r="U244" s="1"/>
      <c r="V244" s="1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</row>
    <row r="245" spans="18:133" x14ac:dyDescent="0.2">
      <c r="R245" s="1"/>
      <c r="S245" s="1"/>
      <c r="T245" s="1"/>
      <c r="U245" s="1"/>
      <c r="V245" s="1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</row>
    <row r="246" spans="18:133" x14ac:dyDescent="0.2">
      <c r="R246" s="1"/>
      <c r="S246" s="1"/>
      <c r="T246" s="1"/>
      <c r="U246" s="1"/>
      <c r="V246" s="1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</row>
    <row r="247" spans="18:133" x14ac:dyDescent="0.2">
      <c r="R247" s="1"/>
      <c r="S247" s="1"/>
      <c r="T247" s="1"/>
      <c r="U247" s="1"/>
      <c r="V247" s="1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</row>
    <row r="248" spans="18:133" x14ac:dyDescent="0.2">
      <c r="R248" s="1"/>
      <c r="S248" s="1"/>
      <c r="T248" s="1"/>
      <c r="U248" s="1"/>
      <c r="V248" s="1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</row>
    <row r="249" spans="18:133" x14ac:dyDescent="0.2">
      <c r="R249" s="1"/>
      <c r="S249" s="1"/>
      <c r="T249" s="1"/>
      <c r="U249" s="1"/>
      <c r="V249" s="1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</row>
    <row r="250" spans="18:133" x14ac:dyDescent="0.2">
      <c r="R250" s="1"/>
      <c r="S250" s="1"/>
      <c r="T250" s="1"/>
      <c r="U250" s="1"/>
      <c r="V250" s="1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</row>
    <row r="251" spans="18:133" x14ac:dyDescent="0.2">
      <c r="R251" s="1"/>
      <c r="S251" s="1"/>
      <c r="T251" s="1"/>
      <c r="U251" s="1"/>
      <c r="V251" s="1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</row>
    <row r="252" spans="18:133" x14ac:dyDescent="0.2">
      <c r="R252" s="1"/>
      <c r="S252" s="1"/>
      <c r="T252" s="1"/>
      <c r="U252" s="1"/>
      <c r="V252" s="1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</row>
    <row r="253" spans="18:133" x14ac:dyDescent="0.2">
      <c r="R253" s="1"/>
      <c r="S253" s="1"/>
      <c r="T253" s="1"/>
      <c r="U253" s="1"/>
      <c r="V253" s="1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</row>
    <row r="254" spans="18:133" x14ac:dyDescent="0.2">
      <c r="R254" s="1"/>
      <c r="S254" s="1"/>
      <c r="T254" s="1"/>
      <c r="U254" s="1"/>
      <c r="V254" s="1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</row>
    <row r="255" spans="18:133" x14ac:dyDescent="0.2">
      <c r="R255" s="1"/>
      <c r="S255" s="1"/>
      <c r="T255" s="1"/>
      <c r="U255" s="1"/>
      <c r="V255" s="1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</row>
    <row r="256" spans="18:133" x14ac:dyDescent="0.2">
      <c r="R256" s="1"/>
      <c r="S256" s="1"/>
      <c r="T256" s="1"/>
      <c r="U256" s="1"/>
      <c r="V256" s="1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</row>
    <row r="257" spans="18:133" x14ac:dyDescent="0.2">
      <c r="R257" s="1"/>
      <c r="S257" s="1"/>
      <c r="T257" s="1"/>
      <c r="U257" s="1"/>
      <c r="V257" s="1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</row>
    <row r="258" spans="18:133" x14ac:dyDescent="0.2">
      <c r="R258" s="1"/>
      <c r="S258" s="1"/>
      <c r="T258" s="1"/>
      <c r="U258" s="1"/>
      <c r="V258" s="1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</row>
    <row r="259" spans="18:133" x14ac:dyDescent="0.2">
      <c r="R259" s="1"/>
      <c r="S259" s="1"/>
      <c r="T259" s="1"/>
      <c r="U259" s="1"/>
      <c r="V259" s="1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</row>
    <row r="260" spans="18:133" x14ac:dyDescent="0.2">
      <c r="R260" s="1"/>
      <c r="S260" s="1"/>
      <c r="T260" s="1"/>
      <c r="U260" s="1"/>
      <c r="V260" s="1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</row>
    <row r="261" spans="18:133" x14ac:dyDescent="0.2"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</row>
    <row r="262" spans="18:133" x14ac:dyDescent="0.2"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</row>
    <row r="263" spans="18:133" x14ac:dyDescent="0.2"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</row>
  </sheetData>
  <sheetProtection selectLockedCells="1"/>
  <mergeCells count="35">
    <mergeCell ref="M20:M21"/>
    <mergeCell ref="N20:N21"/>
    <mergeCell ref="O20:O21"/>
    <mergeCell ref="G20:G21"/>
    <mergeCell ref="H20:H21"/>
    <mergeCell ref="I20:I21"/>
    <mergeCell ref="J20:J21"/>
    <mergeCell ref="K20:K21"/>
    <mergeCell ref="L20:L21"/>
    <mergeCell ref="P12:Q12"/>
    <mergeCell ref="H14:I14"/>
    <mergeCell ref="J14:K14"/>
    <mergeCell ref="L14:M14"/>
    <mergeCell ref="N13:O13"/>
    <mergeCell ref="P13:Q13"/>
    <mergeCell ref="J13:K13"/>
    <mergeCell ref="L13:M13"/>
    <mergeCell ref="N14:O14"/>
    <mergeCell ref="P14:Q14"/>
    <mergeCell ref="H12:I12"/>
    <mergeCell ref="J12:K12"/>
    <mergeCell ref="L12:M12"/>
    <mergeCell ref="H13:I13"/>
    <mergeCell ref="N12:O12"/>
    <mergeCell ref="H11:I11"/>
    <mergeCell ref="J11:K11"/>
    <mergeCell ref="L11:M11"/>
    <mergeCell ref="N11:O11"/>
    <mergeCell ref="P11:Q11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36" min="4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4">
        <v>43101</v>
      </c>
    </row>
    <row r="2" spans="2:2" x14ac:dyDescent="0.2">
      <c r="B2" s="34">
        <v>43143</v>
      </c>
    </row>
    <row r="3" spans="2:2" x14ac:dyDescent="0.2">
      <c r="B3" s="34">
        <v>43144</v>
      </c>
    </row>
    <row r="4" spans="2:2" x14ac:dyDescent="0.2">
      <c r="B4" s="34">
        <v>43188</v>
      </c>
    </row>
    <row r="5" spans="2:2" x14ac:dyDescent="0.2">
      <c r="B5" s="34">
        <v>43189</v>
      </c>
    </row>
    <row r="6" spans="2:2" x14ac:dyDescent="0.2">
      <c r="B6" s="34">
        <v>43192</v>
      </c>
    </row>
    <row r="7" spans="2:2" x14ac:dyDescent="0.2">
      <c r="B7" s="34">
        <v>43220</v>
      </c>
    </row>
    <row r="8" spans="2:2" x14ac:dyDescent="0.2">
      <c r="B8" s="34">
        <v>43221</v>
      </c>
    </row>
    <row r="9" spans="2:2" x14ac:dyDescent="0.2">
      <c r="B9" s="34">
        <v>43245</v>
      </c>
    </row>
    <row r="10" spans="2:2" x14ac:dyDescent="0.2">
      <c r="B10" s="34">
        <v>43271</v>
      </c>
    </row>
    <row r="11" spans="2:2" x14ac:dyDescent="0.2">
      <c r="B11" s="34">
        <v>43290</v>
      </c>
    </row>
    <row r="12" spans="2:2" x14ac:dyDescent="0.2">
      <c r="B12" s="34">
        <v>43332</v>
      </c>
    </row>
    <row r="13" spans="2:2" x14ac:dyDescent="0.2">
      <c r="B13" s="34">
        <v>43388</v>
      </c>
    </row>
    <row r="14" spans="2:2" x14ac:dyDescent="0.2">
      <c r="B14" s="34">
        <v>43410</v>
      </c>
    </row>
    <row r="15" spans="2:2" x14ac:dyDescent="0.2">
      <c r="B15" s="34">
        <v>43423</v>
      </c>
    </row>
    <row r="16" spans="2:2" x14ac:dyDescent="0.2">
      <c r="B16" s="34">
        <v>43434</v>
      </c>
    </row>
    <row r="17" spans="2:2" x14ac:dyDescent="0.2">
      <c r="B17" s="34">
        <v>43442</v>
      </c>
    </row>
    <row r="18" spans="2:2" x14ac:dyDescent="0.2">
      <c r="B18" s="34">
        <v>43458</v>
      </c>
    </row>
    <row r="19" spans="2:2" x14ac:dyDescent="0.2">
      <c r="B19" s="34">
        <v>43459</v>
      </c>
    </row>
    <row r="20" spans="2:2" x14ac:dyDescent="0.2">
      <c r="B20" s="34">
        <v>43465</v>
      </c>
    </row>
    <row r="21" spans="2:2" x14ac:dyDescent="0.2">
      <c r="B21" s="34">
        <v>43466</v>
      </c>
    </row>
    <row r="22" spans="2:2" x14ac:dyDescent="0.2">
      <c r="B22" s="34">
        <v>43528</v>
      </c>
    </row>
    <row r="23" spans="2:2" x14ac:dyDescent="0.2">
      <c r="B23" s="34">
        <v>43529</v>
      </c>
    </row>
    <row r="24" spans="2:2" x14ac:dyDescent="0.2">
      <c r="B24" s="34">
        <v>43548</v>
      </c>
    </row>
    <row r="25" spans="2:2" x14ac:dyDescent="0.2">
      <c r="B25" s="34">
        <v>43557</v>
      </c>
    </row>
    <row r="26" spans="2:2" x14ac:dyDescent="0.2">
      <c r="B26" s="34">
        <v>43573</v>
      </c>
    </row>
    <row r="27" spans="2:2" x14ac:dyDescent="0.2">
      <c r="B27" s="34">
        <v>43574</v>
      </c>
    </row>
    <row r="28" spans="2:2" x14ac:dyDescent="0.2">
      <c r="B28" s="34">
        <v>43586</v>
      </c>
    </row>
    <row r="29" spans="2:2" x14ac:dyDescent="0.2">
      <c r="B29" s="34">
        <v>43610</v>
      </c>
    </row>
    <row r="30" spans="2:2" x14ac:dyDescent="0.2">
      <c r="B30" s="34">
        <v>43633</v>
      </c>
    </row>
    <row r="31" spans="2:2" x14ac:dyDescent="0.2">
      <c r="B31" s="34">
        <v>43636</v>
      </c>
    </row>
    <row r="32" spans="2:2" x14ac:dyDescent="0.2">
      <c r="B32" s="34">
        <v>43654</v>
      </c>
    </row>
    <row r="33" spans="2:2" x14ac:dyDescent="0.2">
      <c r="B33" s="34">
        <v>43655</v>
      </c>
    </row>
    <row r="34" spans="2:2" x14ac:dyDescent="0.2">
      <c r="B34" s="34">
        <v>43696</v>
      </c>
    </row>
    <row r="35" spans="2:2" x14ac:dyDescent="0.2">
      <c r="B35" s="34">
        <v>43752</v>
      </c>
    </row>
    <row r="36" spans="2:2" x14ac:dyDescent="0.2">
      <c r="B36" s="34">
        <v>43775</v>
      </c>
    </row>
    <row r="37" spans="2:2" x14ac:dyDescent="0.2">
      <c r="B37" s="34">
        <v>43787</v>
      </c>
    </row>
    <row r="38" spans="2:2" x14ac:dyDescent="0.2">
      <c r="B38" s="34">
        <v>43823</v>
      </c>
    </row>
    <row r="39" spans="2:2" x14ac:dyDescent="0.2">
      <c r="B39" s="34">
        <v>43824</v>
      </c>
    </row>
    <row r="40" spans="2:2" x14ac:dyDescent="0.2">
      <c r="B40" s="34">
        <v>43830</v>
      </c>
    </row>
    <row r="41" spans="2:2" x14ac:dyDescent="0.2">
      <c r="B41" s="34">
        <v>43831</v>
      </c>
    </row>
    <row r="42" spans="2:2" x14ac:dyDescent="0.2">
      <c r="B42" s="34">
        <v>43885</v>
      </c>
    </row>
    <row r="43" spans="2:2" x14ac:dyDescent="0.2">
      <c r="B43" s="34">
        <v>43886</v>
      </c>
    </row>
    <row r="44" spans="2:2" x14ac:dyDescent="0.2">
      <c r="B44" s="34">
        <v>43913</v>
      </c>
    </row>
    <row r="45" spans="2:2" x14ac:dyDescent="0.2">
      <c r="B45" s="34">
        <v>43914</v>
      </c>
    </row>
    <row r="46" spans="2:2" x14ac:dyDescent="0.2">
      <c r="B46" s="34">
        <v>43923</v>
      </c>
    </row>
    <row r="47" spans="2:2" x14ac:dyDescent="0.2">
      <c r="B47" s="34">
        <v>43930</v>
      </c>
    </row>
    <row r="48" spans="2:2" x14ac:dyDescent="0.2">
      <c r="B48" s="34">
        <v>43931</v>
      </c>
    </row>
    <row r="49" spans="2:2" x14ac:dyDescent="0.2">
      <c r="B49" s="34">
        <v>43952</v>
      </c>
    </row>
    <row r="50" spans="2:2" x14ac:dyDescent="0.2">
      <c r="B50" s="34">
        <v>43976</v>
      </c>
    </row>
    <row r="51" spans="2:2" x14ac:dyDescent="0.2">
      <c r="B51" s="34">
        <v>43997</v>
      </c>
    </row>
    <row r="52" spans="2:2" x14ac:dyDescent="0.2">
      <c r="B52" s="34">
        <v>44002</v>
      </c>
    </row>
    <row r="53" spans="2:2" x14ac:dyDescent="0.2">
      <c r="B53" s="34">
        <v>44021</v>
      </c>
    </row>
    <row r="54" spans="2:2" x14ac:dyDescent="0.2">
      <c r="B54" s="34">
        <v>44022</v>
      </c>
    </row>
    <row r="55" spans="2:2" x14ac:dyDescent="0.2">
      <c r="B55" s="34">
        <v>44060</v>
      </c>
    </row>
    <row r="56" spans="2:2" x14ac:dyDescent="0.2">
      <c r="B56" s="34">
        <v>44116</v>
      </c>
    </row>
    <row r="57" spans="2:2" x14ac:dyDescent="0.2">
      <c r="B57" s="34">
        <v>44141</v>
      </c>
    </row>
    <row r="58" spans="2:2" x14ac:dyDescent="0.2">
      <c r="B58" s="34">
        <v>44158</v>
      </c>
    </row>
    <row r="59" spans="2:2" x14ac:dyDescent="0.2">
      <c r="B59" s="34">
        <v>44172</v>
      </c>
    </row>
    <row r="60" spans="2:2" x14ac:dyDescent="0.2">
      <c r="B60" s="34">
        <v>44173</v>
      </c>
    </row>
    <row r="61" spans="2:2" x14ac:dyDescent="0.2">
      <c r="B61" s="34">
        <v>44190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1">
        <v>43202</v>
      </c>
    </row>
    <row r="2" spans="1:4" x14ac:dyDescent="0.2">
      <c r="A2" s="31">
        <v>43200</v>
      </c>
      <c r="B2">
        <v>1</v>
      </c>
      <c r="D2">
        <f>+IF(A1&lt;A2,B2,(IF(A1&lt;A3,B3,0)))</f>
        <v>2</v>
      </c>
    </row>
    <row r="3" spans="1:4" x14ac:dyDescent="0.2">
      <c r="A3" s="31">
        <v>43230</v>
      </c>
      <c r="B3">
        <v>2</v>
      </c>
    </row>
    <row r="4" spans="1:4" x14ac:dyDescent="0.2">
      <c r="A4" s="31">
        <v>43261</v>
      </c>
      <c r="B4">
        <v>3</v>
      </c>
    </row>
    <row r="5" spans="1:4" x14ac:dyDescent="0.2">
      <c r="A5" s="31">
        <v>43291</v>
      </c>
      <c r="B5">
        <v>4</v>
      </c>
    </row>
    <row r="6" spans="1:4" x14ac:dyDescent="0.2">
      <c r="A6" s="31">
        <v>43322</v>
      </c>
      <c r="B6">
        <v>5</v>
      </c>
    </row>
    <row r="7" spans="1:4" x14ac:dyDescent="0.2">
      <c r="A7" s="31">
        <v>43353</v>
      </c>
      <c r="B7">
        <v>6</v>
      </c>
    </row>
    <row r="8" spans="1:4" x14ac:dyDescent="0.2">
      <c r="A8" s="31">
        <v>43383</v>
      </c>
      <c r="B8">
        <v>7</v>
      </c>
    </row>
    <row r="9" spans="1:4" x14ac:dyDescent="0.2">
      <c r="A9" s="31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CLASE 30 (DL)</vt:lpstr>
      <vt:lpstr>Feriados</vt:lpstr>
      <vt:lpstr>Hoja2</vt:lpstr>
      <vt:lpstr>'CLASE 30 (DL)'!Área_de_impresión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Luis Jose Gomez Tovar</cp:lastModifiedBy>
  <cp:lastPrinted>2010-08-11T18:04:28Z</cp:lastPrinted>
  <dcterms:created xsi:type="dcterms:W3CDTF">2010-06-02T16:23:26Z</dcterms:created>
  <dcterms:modified xsi:type="dcterms:W3CDTF">2023-03-08T14:10:30Z</dcterms:modified>
</cp:coreProperties>
</file>