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CGC\CL29\Difusion\"/>
    </mc:Choice>
  </mc:AlternateContent>
  <bookViews>
    <workbookView xWindow="240" yWindow="225" windowWidth="11280" windowHeight="7920"/>
  </bookViews>
  <sheets>
    <sheet name="Clase 28" sheetId="8" r:id="rId1"/>
    <sheet name="TM20" sheetId="4" state="hidden" r:id="rId2"/>
    <sheet name="Feriados" sheetId="5" state="hidden" r:id="rId3"/>
    <sheet name="Hoja2" sheetId="7" state="hidden" r:id="rId4"/>
  </sheets>
  <definedNames>
    <definedName name="_xlnm.Print_Area" localSheetId="0">'Clase 28'!$E$1:$Q$66</definedName>
  </definedNames>
  <calcPr calcId="162913"/>
</workbook>
</file>

<file path=xl/calcChain.xml><?xml version="1.0" encoding="utf-8"?>
<calcChain xmlns="http://schemas.openxmlformats.org/spreadsheetml/2006/main">
  <c r="L55" i="8" l="1"/>
  <c r="K29" i="8" l="1"/>
  <c r="K30" i="8"/>
  <c r="K31" i="8"/>
  <c r="K32" i="8"/>
  <c r="O37" i="8"/>
  <c r="C37" i="8"/>
  <c r="C38" i="8" s="1"/>
  <c r="C39" i="8" s="1"/>
  <c r="C40" i="8" s="1"/>
  <c r="C41" i="8" s="1"/>
  <c r="C42" i="8" s="1"/>
  <c r="C43" i="8" s="1"/>
  <c r="C44" i="8" s="1"/>
  <c r="C46" i="8" l="1"/>
  <c r="C45" i="8"/>
  <c r="J53" i="8"/>
  <c r="J50" i="8"/>
  <c r="J51" i="8"/>
  <c r="J52" i="8"/>
  <c r="F37" i="8"/>
  <c r="C47" i="8" l="1"/>
  <c r="C48" i="8" s="1"/>
  <c r="C49" i="8" s="1"/>
  <c r="C50" i="8" s="1"/>
  <c r="D38" i="8"/>
  <c r="F38" i="8" s="1"/>
  <c r="H38" i="8" s="1"/>
  <c r="N37" i="8"/>
  <c r="C51" i="8" l="1"/>
  <c r="C52" i="8" s="1"/>
  <c r="C53" i="8" s="1"/>
  <c r="B46" i="8"/>
  <c r="G38" i="8"/>
  <c r="E38" i="8" s="1"/>
  <c r="J49" i="8"/>
  <c r="J48" i="8"/>
  <c r="J47" i="8"/>
  <c r="J46" i="8"/>
  <c r="J45" i="8"/>
  <c r="J44" i="8"/>
  <c r="J43" i="8"/>
  <c r="J42" i="8"/>
  <c r="J41" i="8"/>
  <c r="J40" i="8"/>
  <c r="J39" i="8"/>
  <c r="M38" i="8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J38" i="8"/>
  <c r="G37" i="8"/>
  <c r="K28" i="8"/>
  <c r="K27" i="8"/>
  <c r="K26" i="8"/>
  <c r="K25" i="8"/>
  <c r="K24" i="8"/>
  <c r="K23" i="8"/>
  <c r="K22" i="8"/>
  <c r="K21" i="8"/>
  <c r="K20" i="8"/>
  <c r="K19" i="8"/>
  <c r="K18" i="8"/>
  <c r="K17" i="8"/>
  <c r="H14" i="8"/>
  <c r="E37" i="8" s="1"/>
  <c r="B47" i="8" l="1"/>
  <c r="D47" i="8"/>
  <c r="K33" i="8"/>
  <c r="B48" i="8" l="1"/>
  <c r="D48" i="8"/>
  <c r="D2" i="7"/>
  <c r="B49" i="8" l="1"/>
  <c r="D49" i="8"/>
  <c r="F2" i="4"/>
  <c r="I38" i="8"/>
  <c r="R38" i="8" s="1"/>
  <c r="J17" i="8"/>
  <c r="I17" i="8" s="1"/>
  <c r="K38" i="8"/>
  <c r="N38" i="8" s="1"/>
  <c r="T38" i="8" s="1"/>
  <c r="B38" i="8"/>
  <c r="D50" i="8" l="1"/>
  <c r="B50" i="8"/>
  <c r="L17" i="8"/>
  <c r="D40" i="8"/>
  <c r="B40" i="8"/>
  <c r="O38" i="8"/>
  <c r="D39" i="8"/>
  <c r="F39" i="8" s="1"/>
  <c r="H39" i="8" s="1"/>
  <c r="B39" i="8"/>
  <c r="M17" i="8" l="1"/>
  <c r="F40" i="8"/>
  <c r="D51" i="8"/>
  <c r="B51" i="8"/>
  <c r="D41" i="8"/>
  <c r="B41" i="8"/>
  <c r="G39" i="8"/>
  <c r="K39" i="8"/>
  <c r="L18" i="8" s="1"/>
  <c r="F41" i="8" l="1"/>
  <c r="D52" i="8"/>
  <c r="B52" i="8"/>
  <c r="B42" i="8"/>
  <c r="D42" i="8"/>
  <c r="J18" i="8"/>
  <c r="I18" i="8" s="1"/>
  <c r="I39" i="8"/>
  <c r="R39" i="8" s="1"/>
  <c r="N39" i="8"/>
  <c r="E39" i="8"/>
  <c r="M18" i="8"/>
  <c r="G40" i="8"/>
  <c r="H40" i="8"/>
  <c r="K40" i="8" s="1"/>
  <c r="L19" i="8" s="1"/>
  <c r="M19" i="8" s="1"/>
  <c r="F42" i="8" l="1"/>
  <c r="B53" i="8"/>
  <c r="H11" i="8"/>
  <c r="D53" i="8"/>
  <c r="H41" i="8"/>
  <c r="K41" i="8" s="1"/>
  <c r="L20" i="8" s="1"/>
  <c r="G41" i="8"/>
  <c r="J19" i="8"/>
  <c r="I19" i="8" s="1"/>
  <c r="N40" i="8"/>
  <c r="I40" i="8"/>
  <c r="R40" i="8" s="1"/>
  <c r="E40" i="8"/>
  <c r="O39" i="8"/>
  <c r="T39" i="8"/>
  <c r="D43" i="8"/>
  <c r="F43" i="8" s="1"/>
  <c r="B43" i="8"/>
  <c r="B44" i="8" l="1"/>
  <c r="D44" i="8"/>
  <c r="N41" i="8"/>
  <c r="E41" i="8"/>
  <c r="I41" i="8"/>
  <c r="R41" i="8" s="1"/>
  <c r="J20" i="8"/>
  <c r="I20" i="8" s="1"/>
  <c r="H42" i="8"/>
  <c r="K42" i="8" s="1"/>
  <c r="L21" i="8" s="1"/>
  <c r="M21" i="8" s="1"/>
  <c r="G42" i="8"/>
  <c r="O40" i="8"/>
  <c r="T40" i="8"/>
  <c r="M20" i="8"/>
  <c r="T41" i="8" l="1"/>
  <c r="O41" i="8"/>
  <c r="N42" i="8"/>
  <c r="I42" i="8"/>
  <c r="R42" i="8" s="1"/>
  <c r="J21" i="8"/>
  <c r="I21" i="8" s="1"/>
  <c r="E42" i="8"/>
  <c r="F44" i="8"/>
  <c r="G43" i="8"/>
  <c r="H43" i="8"/>
  <c r="K43" i="8" s="1"/>
  <c r="L22" i="8" s="1"/>
  <c r="D46" i="8"/>
  <c r="D45" i="8"/>
  <c r="B45" i="8"/>
  <c r="J22" i="8" l="1"/>
  <c r="I22" i="8" s="1"/>
  <c r="E43" i="8"/>
  <c r="I43" i="8"/>
  <c r="R43" i="8" s="1"/>
  <c r="N43" i="8"/>
  <c r="M22" i="8"/>
  <c r="H44" i="8"/>
  <c r="K44" i="8" s="1"/>
  <c r="L23" i="8" s="1"/>
  <c r="M23" i="8" s="1"/>
  <c r="G44" i="8"/>
  <c r="F45" i="8"/>
  <c r="O42" i="8"/>
  <c r="T42" i="8"/>
  <c r="T43" i="8" l="1"/>
  <c r="O43" i="8"/>
  <c r="G45" i="8"/>
  <c r="H45" i="8"/>
  <c r="K45" i="8" s="1"/>
  <c r="L24" i="8" s="1"/>
  <c r="M24" i="8" s="1"/>
  <c r="F46" i="8"/>
  <c r="E44" i="8"/>
  <c r="I44" i="8"/>
  <c r="R44" i="8" s="1"/>
  <c r="J23" i="8"/>
  <c r="I23" i="8" s="1"/>
  <c r="N44" i="8"/>
  <c r="E45" i="8" l="1"/>
  <c r="I45" i="8"/>
  <c r="R45" i="8" s="1"/>
  <c r="N45" i="8"/>
  <c r="J24" i="8"/>
  <c r="I24" i="8" s="1"/>
  <c r="O44" i="8"/>
  <c r="T44" i="8"/>
  <c r="G46" i="8"/>
  <c r="F47" i="8"/>
  <c r="H46" i="8"/>
  <c r="K46" i="8" s="1"/>
  <c r="L25" i="8" s="1"/>
  <c r="M25" i="8" s="1"/>
  <c r="H47" i="8" l="1"/>
  <c r="K47" i="8" s="1"/>
  <c r="L26" i="8" s="1"/>
  <c r="M26" i="8" s="1"/>
  <c r="F48" i="8"/>
  <c r="G47" i="8"/>
  <c r="O45" i="8"/>
  <c r="T45" i="8"/>
  <c r="E46" i="8"/>
  <c r="J25" i="8"/>
  <c r="I25" i="8" s="1"/>
  <c r="N46" i="8"/>
  <c r="I46" i="8"/>
  <c r="R46" i="8" s="1"/>
  <c r="O46" i="8" l="1"/>
  <c r="T46" i="8"/>
  <c r="N47" i="8"/>
  <c r="I47" i="8"/>
  <c r="R47" i="8" s="1"/>
  <c r="J26" i="8"/>
  <c r="I26" i="8" s="1"/>
  <c r="E47" i="8"/>
  <c r="G48" i="8"/>
  <c r="H48" i="8"/>
  <c r="K48" i="8" s="1"/>
  <c r="L27" i="8" s="1"/>
  <c r="M27" i="8" s="1"/>
  <c r="F49" i="8"/>
  <c r="F50" i="8" s="1"/>
  <c r="F51" i="8" l="1"/>
  <c r="G50" i="8"/>
  <c r="J29" i="8" s="1"/>
  <c r="I29" i="8" s="1"/>
  <c r="H50" i="8"/>
  <c r="K50" i="8" s="1"/>
  <c r="L29" i="8" s="1"/>
  <c r="M29" i="8" s="1"/>
  <c r="I48" i="8"/>
  <c r="R48" i="8" s="1"/>
  <c r="N48" i="8"/>
  <c r="J27" i="8"/>
  <c r="I27" i="8" s="1"/>
  <c r="E48" i="8"/>
  <c r="O47" i="8"/>
  <c r="T47" i="8"/>
  <c r="G49" i="8"/>
  <c r="H49" i="8"/>
  <c r="K49" i="8" s="1"/>
  <c r="L28" i="8" s="1"/>
  <c r="E50" i="8" l="1"/>
  <c r="N50" i="8"/>
  <c r="I50" i="8"/>
  <c r="R50" i="8" s="1"/>
  <c r="F52" i="8"/>
  <c r="F53" i="8" s="1"/>
  <c r="H51" i="8"/>
  <c r="K51" i="8" s="1"/>
  <c r="L30" i="8" s="1"/>
  <c r="M30" i="8" s="1"/>
  <c r="G51" i="8"/>
  <c r="J30" i="8" s="1"/>
  <c r="I30" i="8" s="1"/>
  <c r="M28" i="8"/>
  <c r="E49" i="8"/>
  <c r="N49" i="8"/>
  <c r="J28" i="8"/>
  <c r="I28" i="8" s="1"/>
  <c r="I49" i="8"/>
  <c r="R49" i="8" s="1"/>
  <c r="T48" i="8"/>
  <c r="O48" i="8"/>
  <c r="G53" i="8" l="1"/>
  <c r="J32" i="8" s="1"/>
  <c r="I32" i="8" s="1"/>
  <c r="H53" i="8"/>
  <c r="K53" i="8" s="1"/>
  <c r="L32" i="8" s="1"/>
  <c r="H52" i="8"/>
  <c r="K52" i="8" s="1"/>
  <c r="L31" i="8" s="1"/>
  <c r="M31" i="8" s="1"/>
  <c r="G52" i="8"/>
  <c r="J31" i="8" s="1"/>
  <c r="I31" i="8" s="1"/>
  <c r="O50" i="8"/>
  <c r="T50" i="8"/>
  <c r="N51" i="8"/>
  <c r="I51" i="8"/>
  <c r="R51" i="8" s="1"/>
  <c r="E51" i="8"/>
  <c r="T49" i="8"/>
  <c r="O49" i="8"/>
  <c r="M32" i="8" l="1"/>
  <c r="L33" i="8"/>
  <c r="M33" i="8" s="1"/>
  <c r="N53" i="8"/>
  <c r="O53" i="8" s="1"/>
  <c r="E53" i="8"/>
  <c r="I53" i="8"/>
  <c r="R53" i="8" s="1"/>
  <c r="N52" i="8"/>
  <c r="I52" i="8"/>
  <c r="R52" i="8" s="1"/>
  <c r="E52" i="8"/>
  <c r="T51" i="8"/>
  <c r="O51" i="8"/>
  <c r="T53" i="8" l="1"/>
  <c r="T52" i="8"/>
  <c r="O52" i="8"/>
  <c r="O55" i="8" s="1"/>
  <c r="L10" i="8" l="1"/>
  <c r="S53" i="8" s="1"/>
  <c r="U53" i="8" s="1"/>
  <c r="V53" i="8" s="1"/>
  <c r="L11" i="8" l="1"/>
  <c r="S48" i="8"/>
  <c r="U48" i="8" s="1"/>
  <c r="V48" i="8" s="1"/>
  <c r="S36" i="8"/>
  <c r="S44" i="8"/>
  <c r="U44" i="8" s="1"/>
  <c r="V44" i="8" s="1"/>
  <c r="S46" i="8"/>
  <c r="U46" i="8" s="1"/>
  <c r="V46" i="8" s="1"/>
  <c r="S41" i="8"/>
  <c r="U41" i="8" s="1"/>
  <c r="V41" i="8" s="1"/>
  <c r="S39" i="8"/>
  <c r="U39" i="8" s="1"/>
  <c r="V39" i="8" s="1"/>
  <c r="S45" i="8"/>
  <c r="U45" i="8" s="1"/>
  <c r="V45" i="8" s="1"/>
  <c r="S47" i="8"/>
  <c r="U47" i="8" s="1"/>
  <c r="V47" i="8" s="1"/>
  <c r="S43" i="8"/>
  <c r="U43" i="8" s="1"/>
  <c r="V43" i="8" s="1"/>
  <c r="S38" i="8"/>
  <c r="U38" i="8" s="1"/>
  <c r="S49" i="8"/>
  <c r="U49" i="8" s="1"/>
  <c r="V49" i="8" s="1"/>
  <c r="S51" i="8"/>
  <c r="U51" i="8" s="1"/>
  <c r="V51" i="8" s="1"/>
  <c r="S42" i="8"/>
  <c r="U42" i="8" s="1"/>
  <c r="V42" i="8" s="1"/>
  <c r="S52" i="8"/>
  <c r="U52" i="8" s="1"/>
  <c r="V52" i="8" s="1"/>
  <c r="S50" i="8"/>
  <c r="U50" i="8" s="1"/>
  <c r="V50" i="8" s="1"/>
  <c r="S40" i="8"/>
  <c r="U40" i="8" s="1"/>
  <c r="V40" i="8" s="1"/>
  <c r="V38" i="8" l="1"/>
  <c r="V56" i="8" s="1"/>
  <c r="U56" i="8"/>
  <c r="L12" i="8" l="1"/>
</calcChain>
</file>

<file path=xl/comments1.xml><?xml version="1.0" encoding="utf-8"?>
<comments xmlns="http://schemas.openxmlformats.org/spreadsheetml/2006/main">
  <authors>
    <author>Lintura Leandro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sharedStrings.xml><?xml version="1.0" encoding="utf-8"?>
<sst xmlns="http://schemas.openxmlformats.org/spreadsheetml/2006/main" count="45" uniqueCount="42">
  <si>
    <t>Fecha de Emisión:</t>
  </si>
  <si>
    <t>TIR:</t>
  </si>
  <si>
    <t>Precio clean:</t>
  </si>
  <si>
    <t>Fecha de Vto:</t>
  </si>
  <si>
    <t>Fecha:</t>
  </si>
  <si>
    <t>VN: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</si>
  <si>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</si>
  <si>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</si>
  <si>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</si>
  <si>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</si>
  <si>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</si>
  <si>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</si>
  <si>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</si>
  <si>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</si>
  <si>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</si>
  <si>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Devengamiento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</si>
  <si>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</si>
  <si>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</si>
  <si>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</si>
  <si>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</si>
  <si>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</si>
  <si>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</si>
  <si>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</si>
  <si>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</si>
  <si>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</si>
  <si>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TM20</t>
  </si>
  <si>
    <t>Fecha de inicio de calculo</t>
  </si>
  <si>
    <t>Promedio 5d:</t>
  </si>
  <si>
    <t>Fijo a licitar</t>
  </si>
  <si>
    <t>intereses</t>
  </si>
  <si>
    <t>capital</t>
  </si>
  <si>
    <t>Plazo (meses):</t>
  </si>
  <si>
    <t>Intereses:</t>
  </si>
  <si>
    <t>Trimestral vencido</t>
  </si>
  <si>
    <t>Cupón:</t>
  </si>
  <si>
    <t>Cupón a licitar:</t>
  </si>
  <si>
    <t>TC Inicial:</t>
  </si>
  <si>
    <t>Duration (meses):</t>
  </si>
  <si>
    <t>Meses</t>
  </si>
  <si>
    <t>Calificación (FIX):</t>
  </si>
  <si>
    <t>AA-(arg)</t>
  </si>
  <si>
    <t>ON CGC - Clase 29 (Dólar Linked)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</si>
</sst>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0.0000"/>
    <numFmt numFmtId="172" formatCode="#,##0.00000_ ;[Red]\-#,##0.00000\ 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81"/>
      <name val="Tahoma"/>
      <family val="2"/>
    </font>
    <font>
      <sz val="11"/>
      <color rgb="FF333333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22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4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0" fontId="1" fillId="0" borderId="10" xfId="0" applyFont="1" applyBorder="1"/>
    <xf numFmtId="14" fontId="8" fillId="6" borderId="10" xfId="0" applyNumberFormat="1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right" vertical="center" wrapText="1"/>
    </xf>
    <xf numFmtId="14" fontId="8" fillId="5" borderId="10" xfId="0" applyNumberFormat="1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right" vertical="center" wrapText="1"/>
    </xf>
    <xf numFmtId="10" fontId="0" fillId="0" borderId="0" xfId="3" applyNumberFormat="1" applyFont="1"/>
    <xf numFmtId="0" fontId="1" fillId="0" borderId="0" xfId="0" applyFont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4" borderId="0" xfId="3" applyNumberFormat="1" applyFont="1" applyFill="1" applyBorder="1" applyAlignment="1" applyProtection="1">
      <alignment horizontal="center"/>
    </xf>
    <xf numFmtId="15" fontId="2" fillId="4" borderId="3" xfId="0" applyNumberFormat="1" applyFont="1" applyFill="1" applyBorder="1" applyAlignment="1" applyProtection="1">
      <alignment horizontal="center"/>
    </xf>
    <xf numFmtId="38" fontId="2" fillId="4" borderId="0" xfId="0" applyNumberFormat="1" applyFont="1" applyFill="1" applyBorder="1" applyAlignment="1" applyProtection="1">
      <alignment horizontal="center"/>
    </xf>
    <xf numFmtId="167" fontId="2" fillId="4" borderId="0" xfId="1" applyNumberFormat="1" applyFont="1" applyFill="1" applyBorder="1" applyAlignment="1" applyProtection="1">
      <alignment horizontal="center"/>
    </xf>
    <xf numFmtId="40" fontId="2" fillId="4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4" borderId="12" xfId="0" applyNumberFormat="1" applyFont="1" applyFill="1" applyBorder="1" applyAlignment="1" applyProtection="1">
      <alignment horizontal="center"/>
    </xf>
    <xf numFmtId="38" fontId="2" fillId="4" borderId="8" xfId="0" applyNumberFormat="1" applyFont="1" applyFill="1" applyBorder="1" applyAlignment="1" applyProtection="1">
      <alignment horizontal="center"/>
    </xf>
    <xf numFmtId="10" fontId="2" fillId="4" borderId="8" xfId="3" applyNumberFormat="1" applyFont="1" applyFill="1" applyBorder="1" applyAlignment="1" applyProtection="1">
      <alignment horizontal="center"/>
    </xf>
    <xf numFmtId="15" fontId="2" fillId="4" borderId="5" xfId="0" applyNumberFormat="1" applyFont="1" applyFill="1" applyBorder="1" applyAlignment="1" applyProtection="1">
      <alignment horizontal="center"/>
    </xf>
    <xf numFmtId="167" fontId="2" fillId="4" borderId="8" xfId="1" applyNumberFormat="1" applyFont="1" applyFill="1" applyBorder="1" applyAlignment="1" applyProtection="1">
      <alignment horizontal="center"/>
    </xf>
    <xf numFmtId="40" fontId="2" fillId="4" borderId="8" xfId="0" applyNumberFormat="1" applyFont="1" applyFill="1" applyBorder="1" applyAlignment="1" applyProtection="1">
      <alignment horizontal="center"/>
    </xf>
    <xf numFmtId="38" fontId="2" fillId="4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right"/>
    </xf>
    <xf numFmtId="0" fontId="3" fillId="4" borderId="5" xfId="0" applyFont="1" applyFill="1" applyBorder="1" applyAlignment="1" applyProtection="1">
      <alignment horizontal="right"/>
    </xf>
    <xf numFmtId="0" fontId="3" fillId="4" borderId="10" xfId="0" applyFont="1" applyFill="1" applyBorder="1" applyAlignment="1" applyProtection="1">
      <alignment horizontal="center"/>
    </xf>
    <xf numFmtId="165" fontId="3" fillId="4" borderId="11" xfId="2" applyNumberFormat="1" applyFont="1" applyFill="1" applyBorder="1" applyAlignment="1" applyProtection="1">
      <alignment horizontal="center"/>
    </xf>
    <xf numFmtId="0" fontId="3" fillId="4" borderId="11" xfId="0" applyFont="1" applyFill="1" applyBorder="1" applyAlignment="1" applyProtection="1">
      <alignment horizontal="center"/>
    </xf>
    <xf numFmtId="15" fontId="2" fillId="4" borderId="4" xfId="0" applyNumberFormat="1" applyFont="1" applyFill="1" applyBorder="1" applyAlignment="1" applyProtection="1">
      <alignment horizontal="center"/>
    </xf>
    <xf numFmtId="4" fontId="2" fillId="4" borderId="12" xfId="2" applyNumberFormat="1" applyFont="1" applyFill="1" applyBorder="1" applyAlignment="1" applyProtection="1">
      <alignment horizontal="center"/>
    </xf>
    <xf numFmtId="4" fontId="2" fillId="4" borderId="12" xfId="0" applyNumberFormat="1" applyFont="1" applyFill="1" applyBorder="1" applyAlignment="1" applyProtection="1">
      <alignment horizontal="center"/>
    </xf>
    <xf numFmtId="4" fontId="3" fillId="4" borderId="11" xfId="2" applyNumberFormat="1" applyFont="1" applyFill="1" applyBorder="1" applyAlignment="1" applyProtection="1">
      <alignment horizontal="center"/>
    </xf>
    <xf numFmtId="4" fontId="3" fillId="4" borderId="11" xfId="0" applyNumberFormat="1" applyFont="1" applyFill="1" applyBorder="1" applyAlignment="1" applyProtection="1">
      <alignment horizontal="center"/>
    </xf>
    <xf numFmtId="40" fontId="3" fillId="4" borderId="0" xfId="0" applyNumberFormat="1" applyFont="1" applyFill="1" applyBorder="1" applyAlignment="1" applyProtection="1">
      <alignment horizontal="center" vertical="center"/>
    </xf>
    <xf numFmtId="38" fontId="2" fillId="4" borderId="0" xfId="0" applyNumberFormat="1" applyFont="1" applyFill="1" applyBorder="1" applyAlignment="1" applyProtection="1">
      <alignment horizontal="center" vertical="center"/>
    </xf>
    <xf numFmtId="40" fontId="2" fillId="4" borderId="0" xfId="0" applyNumberFormat="1" applyFont="1" applyFill="1" applyBorder="1" applyAlignment="1" applyProtection="1">
      <alignment horizontal="center" vertical="center"/>
    </xf>
    <xf numFmtId="38" fontId="2" fillId="4" borderId="12" xfId="0" applyNumberFormat="1" applyFont="1" applyFill="1" applyBorder="1" applyAlignment="1" applyProtection="1">
      <alignment horizontal="center" vertical="center"/>
    </xf>
    <xf numFmtId="3" fontId="2" fillId="4" borderId="15" xfId="2" applyNumberFormat="1" applyFont="1" applyFill="1" applyBorder="1" applyAlignment="1" applyProtection="1">
      <alignment horizontal="center"/>
    </xf>
    <xf numFmtId="3" fontId="2" fillId="4" borderId="4" xfId="2" applyNumberFormat="1" applyFont="1" applyFill="1" applyBorder="1" applyAlignment="1" applyProtection="1">
      <alignment horizontal="center"/>
    </xf>
    <xf numFmtId="15" fontId="3" fillId="4" borderId="11" xfId="0" applyNumberFormat="1" applyFont="1" applyFill="1" applyBorder="1" applyAlignment="1" applyProtection="1">
      <alignment horizontal="center"/>
    </xf>
    <xf numFmtId="4" fontId="3" fillId="4" borderId="14" xfId="2" applyNumberFormat="1" applyFont="1" applyFill="1" applyBorder="1" applyAlignment="1" applyProtection="1">
      <alignment horizontal="center"/>
    </xf>
    <xf numFmtId="172" fontId="2" fillId="2" borderId="0" xfId="0" applyNumberFormat="1" applyFont="1" applyFill="1" applyAlignment="1" applyProtection="1">
      <alignment horizontal="center" vertical="center"/>
    </xf>
    <xf numFmtId="0" fontId="9" fillId="4" borderId="13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10" fillId="4" borderId="9" xfId="0" applyFont="1" applyFill="1" applyBorder="1" applyAlignment="1" applyProtection="1"/>
    <xf numFmtId="0" fontId="10" fillId="4" borderId="11" xfId="0" applyFont="1" applyFill="1" applyBorder="1" applyAlignment="1" applyProtection="1"/>
    <xf numFmtId="165" fontId="3" fillId="4" borderId="2" xfId="2" applyNumberFormat="1" applyFont="1" applyFill="1" applyBorder="1" applyAlignment="1" applyProtection="1">
      <alignment horizontal="center"/>
      <protection locked="0"/>
    </xf>
    <xf numFmtId="165" fontId="3" fillId="4" borderId="14" xfId="2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right"/>
    </xf>
    <xf numFmtId="0" fontId="3" fillId="4" borderId="2" xfId="0" applyFont="1" applyFill="1" applyBorder="1" applyAlignment="1" applyProtection="1">
      <alignment horizontal="right"/>
    </xf>
    <xf numFmtId="10" fontId="3" fillId="4" borderId="2" xfId="0" applyNumberFormat="1" applyFont="1" applyFill="1" applyBorder="1" applyAlignment="1" applyProtection="1">
      <alignment horizontal="center"/>
    </xf>
    <xf numFmtId="10" fontId="3" fillId="4" borderId="14" xfId="0" applyNumberFormat="1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right"/>
    </xf>
    <xf numFmtId="0" fontId="3" fillId="4" borderId="0" xfId="0" applyFont="1" applyFill="1" applyBorder="1" applyAlignment="1" applyProtection="1">
      <alignment horizontal="right"/>
    </xf>
    <xf numFmtId="10" fontId="3" fillId="4" borderId="0" xfId="0" applyNumberFormat="1" applyFont="1" applyFill="1" applyBorder="1" applyAlignment="1" applyProtection="1">
      <alignment horizontal="center"/>
    </xf>
    <xf numFmtId="10" fontId="3" fillId="4" borderId="12" xfId="0" applyNumberFormat="1" applyFont="1" applyFill="1" applyBorder="1" applyAlignment="1" applyProtection="1">
      <alignment horizontal="center"/>
    </xf>
    <xf numFmtId="165" fontId="3" fillId="4" borderId="0" xfId="2" applyNumberFormat="1" applyFont="1" applyFill="1" applyBorder="1" applyAlignment="1" applyProtection="1">
      <alignment horizontal="center"/>
    </xf>
    <xf numFmtId="165" fontId="3" fillId="4" borderId="12" xfId="2" applyNumberFormat="1" applyFont="1" applyFill="1" applyBorder="1" applyAlignment="1" applyProtection="1">
      <alignment horizontal="center"/>
    </xf>
    <xf numFmtId="171" fontId="3" fillId="4" borderId="0" xfId="0" applyNumberFormat="1" applyFont="1" applyFill="1" applyBorder="1" applyAlignment="1" applyProtection="1">
      <alignment horizontal="center"/>
    </xf>
    <xf numFmtId="171" fontId="3" fillId="4" borderId="12" xfId="0" applyNumberFormat="1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2" fontId="3" fillId="4" borderId="0" xfId="0" applyNumberFormat="1" applyFont="1" applyFill="1" applyBorder="1" applyAlignment="1" applyProtection="1">
      <alignment horizontal="center"/>
    </xf>
    <xf numFmtId="2" fontId="3" fillId="4" borderId="12" xfId="0" applyNumberFormat="1" applyFont="1" applyFill="1" applyBorder="1" applyAlignment="1" applyProtection="1">
      <alignment horizontal="center"/>
    </xf>
    <xf numFmtId="10" fontId="4" fillId="3" borderId="6" xfId="3" applyNumberFormat="1" applyFont="1" applyFill="1" applyBorder="1" applyAlignment="1" applyProtection="1">
      <alignment horizontal="center"/>
      <protection locked="0"/>
    </xf>
    <xf numFmtId="10" fontId="4" fillId="3" borderId="7" xfId="3" applyNumberFormat="1" applyFont="1" applyFill="1" applyBorder="1" applyAlignment="1" applyProtection="1">
      <alignment horizontal="center"/>
      <protection locked="0"/>
    </xf>
    <xf numFmtId="169" fontId="3" fillId="3" borderId="0" xfId="0" applyNumberFormat="1" applyFont="1" applyFill="1" applyBorder="1" applyAlignment="1" applyProtection="1">
      <alignment horizontal="center"/>
      <protection locked="0"/>
    </xf>
    <xf numFmtId="169" fontId="3" fillId="3" borderId="12" xfId="0" applyNumberFormat="1" applyFont="1" applyFill="1" applyBorder="1" applyAlignment="1" applyProtection="1">
      <alignment horizontal="center"/>
      <protection locked="0"/>
    </xf>
    <xf numFmtId="165" fontId="3" fillId="4" borderId="1" xfId="2" applyNumberFormat="1" applyFont="1" applyFill="1" applyBorder="1" applyAlignment="1" applyProtection="1">
      <alignment horizontal="center" vertical="center" wrapText="1"/>
    </xf>
    <xf numFmtId="165" fontId="3" fillId="4" borderId="5" xfId="2" applyNumberFormat="1" applyFont="1" applyFill="1" applyBorder="1" applyAlignment="1" applyProtection="1">
      <alignment horizontal="center" vertical="center" wrapText="1"/>
    </xf>
    <xf numFmtId="165" fontId="3" fillId="4" borderId="2" xfId="2" applyNumberFormat="1" applyFont="1" applyFill="1" applyBorder="1" applyAlignment="1" applyProtection="1">
      <alignment horizontal="center" vertical="center" wrapText="1"/>
    </xf>
    <xf numFmtId="165" fontId="3" fillId="4" borderId="8" xfId="2" applyNumberFormat="1" applyFont="1" applyFill="1" applyBorder="1" applyAlignment="1" applyProtection="1">
      <alignment horizontal="center" vertical="center" wrapText="1"/>
    </xf>
    <xf numFmtId="165" fontId="3" fillId="4" borderId="0" xfId="2" applyNumberFormat="1" applyFont="1" applyFill="1" applyBorder="1" applyAlignment="1" applyProtection="1">
      <alignment horizontal="center"/>
      <protection locked="0"/>
    </xf>
    <xf numFmtId="165" fontId="3" fillId="4" borderId="12" xfId="2" applyNumberFormat="1" applyFont="1" applyFill="1" applyBorder="1" applyAlignment="1" applyProtection="1">
      <alignment horizontal="center"/>
      <protection locked="0"/>
    </xf>
    <xf numFmtId="165" fontId="3" fillId="4" borderId="8" xfId="2" applyNumberFormat="1" applyFont="1" applyFill="1" applyBorder="1" applyAlignment="1" applyProtection="1">
      <alignment horizontal="center"/>
      <protection locked="0"/>
    </xf>
    <xf numFmtId="165" fontId="3" fillId="4" borderId="6" xfId="2" applyNumberFormat="1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center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600075</xdr:colOff>
      <xdr:row>0</xdr:row>
      <xdr:rowOff>0</xdr:rowOff>
    </xdr:from>
    <xdr:to>
      <xdr:col>14</xdr:col>
      <xdr:colOff>648498</xdr:colOff>
      <xdr:row>6</xdr:row>
      <xdr:rowOff>95383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0"/>
          <a:ext cx="5791998" cy="952633"/>
        </a:xfrm>
        <a:prstGeom prst="rect">
          <a:avLst/>
        </a:prstGeom>
      </xdr:spPr>
    </xdr:pic>
    <xdr:clientData/>
  </xdr:twoCellAnchor>
  <xdr:twoCellAnchor>
    <xdr:from>
      <xdr:col>6</xdr:col>
      <xdr:colOff>9527</xdr:colOff>
      <xdr:row>56</xdr:row>
      <xdr:rowOff>38100</xdr:rowOff>
    </xdr:from>
    <xdr:to>
      <xdr:col>15</xdr:col>
      <xdr:colOff>28576</xdr:colOff>
      <xdr:row>61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5581652" y="10334625"/>
          <a:ext cx="78009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8</xdr:col>
      <xdr:colOff>466725</xdr:colOff>
      <xdr:row>2</xdr:row>
      <xdr:rowOff>47626</xdr:rowOff>
    </xdr:from>
    <xdr:to>
      <xdr:col>10</xdr:col>
      <xdr:colOff>352866</xdr:colOff>
      <xdr:row>5</xdr:row>
      <xdr:rowOff>65580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8572500" y="333376"/>
          <a:ext cx="1362516" cy="446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M293"/>
  <sheetViews>
    <sheetView showGridLines="0" tabSelected="1" zoomScaleNormal="100" zoomScaleSheetLayoutView="130" workbookViewId="0">
      <selection activeCell="Q18" sqref="Q18"/>
    </sheetView>
  </sheetViews>
  <sheetFormatPr baseColWidth="10" defaultColWidth="11.42578125" defaultRowHeight="11.25" x14ac:dyDescent="0.2"/>
  <cols>
    <col min="1" max="1" width="5.5703125" style="1" customWidth="1"/>
    <col min="2" max="2" width="11.42578125" style="1" hidden="1" customWidth="1"/>
    <col min="3" max="4" width="18.85546875" style="1" hidden="1" customWidth="1"/>
    <col min="5" max="5" width="8.28515625" style="1" hidden="1" customWidth="1"/>
    <col min="6" max="6" width="26.140625" style="1" hidden="1" customWidth="1"/>
    <col min="7" max="7" width="18.85546875" style="1" customWidth="1"/>
    <col min="8" max="8" width="13.570312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2.42578125" style="1" customWidth="1"/>
    <col min="14" max="14" width="11.5703125" style="1" customWidth="1"/>
    <col min="15" max="15" width="11.7109375" style="1" customWidth="1"/>
    <col min="16" max="16" width="11.140625" style="1" customWidth="1"/>
    <col min="17" max="17" width="16.7109375" style="1" customWidth="1"/>
    <col min="18" max="18" width="15.28515625" style="3" hidden="1" customWidth="1"/>
    <col min="19" max="19" width="13.28515625" style="3" hidden="1" customWidth="1"/>
    <col min="20" max="21" width="9.5703125" style="4" hidden="1" customWidth="1"/>
    <col min="22" max="22" width="15.85546875" style="4" hidden="1" customWidth="1"/>
    <col min="23" max="23" width="8.28515625" style="1" hidden="1" customWidth="1"/>
    <col min="24" max="35" width="11.42578125" style="1" customWidth="1"/>
    <col min="36" max="16384" width="11.42578125" style="1"/>
  </cols>
  <sheetData>
    <row r="1" spans="4:143" x14ac:dyDescent="0.2">
      <c r="Q1" s="25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</row>
    <row r="2" spans="4:143" x14ac:dyDescent="0.2"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</row>
    <row r="3" spans="4:143" x14ac:dyDescent="0.2"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</row>
    <row r="4" spans="4:143" x14ac:dyDescent="0.2"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</row>
    <row r="5" spans="4:143" x14ac:dyDescent="0.2">
      <c r="J5" s="2"/>
      <c r="K5" s="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</row>
    <row r="6" spans="4:143" x14ac:dyDescent="0.2"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</row>
    <row r="7" spans="4:143" x14ac:dyDescent="0.2"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</row>
    <row r="8" spans="4:143" ht="15.75" x14ac:dyDescent="0.25">
      <c r="G8" s="80" t="s">
        <v>41</v>
      </c>
      <c r="H8" s="81"/>
      <c r="I8" s="81"/>
      <c r="J8" s="81"/>
      <c r="K8" s="81"/>
      <c r="L8" s="81"/>
      <c r="M8" s="81"/>
      <c r="N8" s="81"/>
      <c r="O8" s="81"/>
      <c r="P8" s="82"/>
      <c r="Q8" s="8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</row>
    <row r="9" spans="4:143" x14ac:dyDescent="0.2">
      <c r="M9" s="5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</row>
    <row r="10" spans="4:143" ht="12.75" customHeight="1" x14ac:dyDescent="0.2">
      <c r="G10" s="60" t="s">
        <v>0</v>
      </c>
      <c r="H10" s="84">
        <v>44945</v>
      </c>
      <c r="I10" s="85"/>
      <c r="J10" s="86" t="s">
        <v>1</v>
      </c>
      <c r="K10" s="87"/>
      <c r="L10" s="88">
        <f>XIRR(O37:O53,E37:E53)</f>
        <v>1.003755033016205E-2</v>
      </c>
      <c r="M10" s="89"/>
      <c r="N10" s="86" t="s">
        <v>32</v>
      </c>
      <c r="O10" s="87"/>
      <c r="P10" s="88" t="s">
        <v>33</v>
      </c>
      <c r="Q10" s="89"/>
      <c r="R10" s="40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</row>
    <row r="11" spans="4:143" ht="12.75" customHeight="1" x14ac:dyDescent="0.2">
      <c r="G11" s="61" t="s">
        <v>3</v>
      </c>
      <c r="H11" s="94">
        <f>+C53</f>
        <v>46406</v>
      </c>
      <c r="I11" s="95"/>
      <c r="J11" s="90" t="s">
        <v>21</v>
      </c>
      <c r="K11" s="91"/>
      <c r="L11" s="92">
        <f>+NOMINAL(L10,4)</f>
        <v>9.9999878822103483E-3</v>
      </c>
      <c r="M11" s="93"/>
      <c r="N11" s="90" t="s">
        <v>36</v>
      </c>
      <c r="O11" s="91"/>
      <c r="P11" s="96" t="s">
        <v>40</v>
      </c>
      <c r="Q11" s="97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</row>
    <row r="12" spans="4:143" ht="12.75" customHeight="1" x14ac:dyDescent="0.2">
      <c r="D12" s="39"/>
      <c r="G12" s="61" t="s">
        <v>34</v>
      </c>
      <c r="H12" s="92" t="s">
        <v>28</v>
      </c>
      <c r="I12" s="93"/>
      <c r="J12" s="90" t="s">
        <v>37</v>
      </c>
      <c r="K12" s="91"/>
      <c r="L12" s="104">
        <f>+(V56/U56)*12</f>
        <v>44.260480066933297</v>
      </c>
      <c r="M12" s="105"/>
      <c r="N12" s="90" t="s">
        <v>2</v>
      </c>
      <c r="O12" s="91"/>
      <c r="P12" s="92">
        <v>1</v>
      </c>
      <c r="Q12" s="93"/>
      <c r="S12" s="27"/>
      <c r="U12" s="26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</row>
    <row r="13" spans="4:143" ht="12.75" customHeight="1" x14ac:dyDescent="0.2">
      <c r="G13" s="61"/>
      <c r="H13" s="114"/>
      <c r="I13" s="115"/>
      <c r="J13" s="90" t="s">
        <v>39</v>
      </c>
      <c r="K13" s="91"/>
      <c r="L13" s="104" t="s">
        <v>40</v>
      </c>
      <c r="M13" s="105"/>
      <c r="N13" s="90" t="s">
        <v>5</v>
      </c>
      <c r="O13" s="91"/>
      <c r="P13" s="108">
        <v>30000000</v>
      </c>
      <c r="Q13" s="109"/>
      <c r="S13" s="27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</row>
    <row r="14" spans="4:143" ht="12.75" customHeight="1" x14ac:dyDescent="0.2">
      <c r="G14" s="62" t="s">
        <v>4</v>
      </c>
      <c r="H14" s="116">
        <f>+H10</f>
        <v>44945</v>
      </c>
      <c r="I14" s="117"/>
      <c r="J14" s="118" t="s">
        <v>31</v>
      </c>
      <c r="K14" s="119"/>
      <c r="L14" s="120">
        <v>48</v>
      </c>
      <c r="M14" s="121"/>
      <c r="N14" s="118" t="s">
        <v>35</v>
      </c>
      <c r="O14" s="119"/>
      <c r="P14" s="106">
        <v>0.01</v>
      </c>
      <c r="Q14" s="107"/>
      <c r="S14" s="27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</row>
    <row r="15" spans="4:143" x14ac:dyDescent="0.2">
      <c r="H15" s="22"/>
      <c r="I15" s="6"/>
      <c r="J15" s="6"/>
      <c r="M15" s="7"/>
      <c r="N15" s="8"/>
      <c r="S15" s="27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</row>
    <row r="16" spans="4:143" x14ac:dyDescent="0.2">
      <c r="I16" s="63" t="s">
        <v>38</v>
      </c>
      <c r="J16" s="63" t="s">
        <v>12</v>
      </c>
      <c r="K16" s="64" t="s">
        <v>19</v>
      </c>
      <c r="L16" s="64" t="s">
        <v>13</v>
      </c>
      <c r="M16" s="65" t="s">
        <v>14</v>
      </c>
      <c r="N16" s="8"/>
      <c r="S16" s="27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</row>
    <row r="17" spans="9:143" ht="12.75" customHeight="1" x14ac:dyDescent="0.2">
      <c r="I17" s="75">
        <f t="shared" ref="I17:I28" si="0">DATEDIF($C$37,J17,"m")</f>
        <v>3</v>
      </c>
      <c r="J17" s="66">
        <f t="shared" ref="J17:J32" si="1">+G38</f>
        <v>45035</v>
      </c>
      <c r="K17" s="67">
        <f t="shared" ref="K17:K28" si="2">+$P$13*L38/100</f>
        <v>0</v>
      </c>
      <c r="L17" s="67">
        <f t="shared" ref="L17:L28" si="3">+$P$13*K38/100</f>
        <v>73972.602739726019</v>
      </c>
      <c r="M17" s="68">
        <f>SUM(K17:L17)</f>
        <v>73972.602739726019</v>
      </c>
      <c r="N17" s="8"/>
      <c r="P17" s="29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</row>
    <row r="18" spans="9:143" ht="12.75" customHeight="1" x14ac:dyDescent="0.2">
      <c r="I18" s="76">
        <f t="shared" si="0"/>
        <v>6</v>
      </c>
      <c r="J18" s="66">
        <f t="shared" si="1"/>
        <v>45126</v>
      </c>
      <c r="K18" s="67">
        <f t="shared" si="2"/>
        <v>0</v>
      </c>
      <c r="L18" s="67">
        <f t="shared" si="3"/>
        <v>74794.520547945212</v>
      </c>
      <c r="M18" s="68">
        <f>SUM(K18:L18)</f>
        <v>74794.520547945212</v>
      </c>
      <c r="N18" s="8"/>
      <c r="P18" s="29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</row>
    <row r="19" spans="9:143" ht="12.75" customHeight="1" x14ac:dyDescent="0.2">
      <c r="I19" s="76">
        <f t="shared" si="0"/>
        <v>9</v>
      </c>
      <c r="J19" s="66">
        <f t="shared" si="1"/>
        <v>45218</v>
      </c>
      <c r="K19" s="67">
        <f t="shared" si="2"/>
        <v>0</v>
      </c>
      <c r="L19" s="67">
        <f t="shared" si="3"/>
        <v>75616.438356164392</v>
      </c>
      <c r="M19" s="68">
        <f t="shared" ref="M19:M32" si="4">SUM(K19:L19)</f>
        <v>75616.438356164392</v>
      </c>
      <c r="N19" s="8"/>
      <c r="P19" s="29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</row>
    <row r="20" spans="9:143" ht="12.75" customHeight="1" x14ac:dyDescent="0.2">
      <c r="I20" s="76">
        <f t="shared" si="0"/>
        <v>12</v>
      </c>
      <c r="J20" s="66">
        <f t="shared" si="1"/>
        <v>45310</v>
      </c>
      <c r="K20" s="67">
        <f t="shared" si="2"/>
        <v>0</v>
      </c>
      <c r="L20" s="67">
        <f t="shared" si="3"/>
        <v>75616.438356164392</v>
      </c>
      <c r="M20" s="68">
        <f t="shared" si="4"/>
        <v>75616.438356164392</v>
      </c>
      <c r="N20" s="8"/>
      <c r="P20" s="29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</row>
    <row r="21" spans="9:143" ht="12.75" customHeight="1" x14ac:dyDescent="0.2">
      <c r="I21" s="76">
        <f t="shared" si="0"/>
        <v>15</v>
      </c>
      <c r="J21" s="66">
        <f t="shared" si="1"/>
        <v>45401</v>
      </c>
      <c r="K21" s="67">
        <f t="shared" si="2"/>
        <v>0</v>
      </c>
      <c r="L21" s="67">
        <f t="shared" si="3"/>
        <v>74794.520547945212</v>
      </c>
      <c r="M21" s="68">
        <f t="shared" si="4"/>
        <v>74794.520547945212</v>
      </c>
      <c r="N21" s="8"/>
      <c r="P21" s="29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</row>
    <row r="22" spans="9:143" ht="12.75" customHeight="1" x14ac:dyDescent="0.2">
      <c r="I22" s="76">
        <f t="shared" si="0"/>
        <v>18</v>
      </c>
      <c r="J22" s="66">
        <f t="shared" si="1"/>
        <v>45492</v>
      </c>
      <c r="K22" s="67">
        <f t="shared" si="2"/>
        <v>0</v>
      </c>
      <c r="L22" s="67">
        <f t="shared" si="3"/>
        <v>74794.520547945212</v>
      </c>
      <c r="M22" s="68">
        <f t="shared" si="4"/>
        <v>74794.520547945212</v>
      </c>
      <c r="N22" s="8"/>
      <c r="P22" s="29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</row>
    <row r="23" spans="9:143" ht="12.75" customHeight="1" x14ac:dyDescent="0.2">
      <c r="I23" s="76">
        <f t="shared" si="0"/>
        <v>21</v>
      </c>
      <c r="J23" s="66">
        <f t="shared" si="1"/>
        <v>45584</v>
      </c>
      <c r="K23" s="67">
        <f t="shared" si="2"/>
        <v>0</v>
      </c>
      <c r="L23" s="67">
        <f t="shared" si="3"/>
        <v>75616.438356164392</v>
      </c>
      <c r="M23" s="68">
        <f t="shared" si="4"/>
        <v>75616.438356164392</v>
      </c>
      <c r="N23" s="8"/>
      <c r="P23" s="29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</row>
    <row r="24" spans="9:143" ht="12.75" customHeight="1" x14ac:dyDescent="0.2">
      <c r="I24" s="76">
        <f t="shared" si="0"/>
        <v>24</v>
      </c>
      <c r="J24" s="66">
        <f t="shared" si="1"/>
        <v>45678</v>
      </c>
      <c r="K24" s="67">
        <f t="shared" si="2"/>
        <v>0</v>
      </c>
      <c r="L24" s="67">
        <f t="shared" si="3"/>
        <v>77260.273972602736</v>
      </c>
      <c r="M24" s="68">
        <f t="shared" si="4"/>
        <v>77260.273972602736</v>
      </c>
      <c r="N24" s="8"/>
      <c r="P24" s="29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</row>
    <row r="25" spans="9:143" ht="12.75" customHeight="1" x14ac:dyDescent="0.2">
      <c r="I25" s="76">
        <f t="shared" si="0"/>
        <v>27</v>
      </c>
      <c r="J25" s="66">
        <f t="shared" si="1"/>
        <v>45768</v>
      </c>
      <c r="K25" s="67">
        <f t="shared" si="2"/>
        <v>0</v>
      </c>
      <c r="L25" s="67">
        <f t="shared" si="3"/>
        <v>73972.602739726019</v>
      </c>
      <c r="M25" s="68">
        <f t="shared" si="4"/>
        <v>73972.602739726019</v>
      </c>
      <c r="N25" s="8"/>
      <c r="P25" s="29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</row>
    <row r="26" spans="9:143" ht="12.75" customHeight="1" x14ac:dyDescent="0.2">
      <c r="I26" s="76">
        <f t="shared" si="0"/>
        <v>30</v>
      </c>
      <c r="J26" s="66">
        <f t="shared" si="1"/>
        <v>45857</v>
      </c>
      <c r="K26" s="67">
        <f t="shared" si="2"/>
        <v>0</v>
      </c>
      <c r="L26" s="67">
        <f t="shared" si="3"/>
        <v>73150.684931506854</v>
      </c>
      <c r="M26" s="68">
        <f t="shared" si="4"/>
        <v>73150.684931506854</v>
      </c>
      <c r="N26" s="8"/>
      <c r="P26" s="29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</row>
    <row r="27" spans="9:143" ht="12.75" customHeight="1" x14ac:dyDescent="0.2">
      <c r="I27" s="76">
        <f t="shared" si="0"/>
        <v>33</v>
      </c>
      <c r="J27" s="66">
        <f t="shared" si="1"/>
        <v>45951</v>
      </c>
      <c r="K27" s="67">
        <f t="shared" si="2"/>
        <v>0</v>
      </c>
      <c r="L27" s="67">
        <f t="shared" si="3"/>
        <v>77260.273972602736</v>
      </c>
      <c r="M27" s="68">
        <f t="shared" si="4"/>
        <v>77260.273972602736</v>
      </c>
      <c r="N27" s="8"/>
      <c r="P27" s="29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</row>
    <row r="28" spans="9:143" ht="12.75" customHeight="1" x14ac:dyDescent="0.2">
      <c r="I28" s="76">
        <f t="shared" si="0"/>
        <v>36</v>
      </c>
      <c r="J28" s="66">
        <f t="shared" si="1"/>
        <v>46042</v>
      </c>
      <c r="K28" s="67">
        <f t="shared" si="2"/>
        <v>0</v>
      </c>
      <c r="L28" s="67">
        <f t="shared" si="3"/>
        <v>74794.520547945212</v>
      </c>
      <c r="M28" s="68">
        <f t="shared" si="4"/>
        <v>74794.520547945212</v>
      </c>
      <c r="N28" s="8"/>
      <c r="P28" s="29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</row>
    <row r="29" spans="9:143" ht="12.75" customHeight="1" x14ac:dyDescent="0.2">
      <c r="I29" s="76">
        <f t="shared" ref="I29:I32" si="5">DATEDIF($C$37,J29,"m")</f>
        <v>39</v>
      </c>
      <c r="J29" s="66">
        <f t="shared" si="1"/>
        <v>46132</v>
      </c>
      <c r="K29" s="67">
        <f t="shared" ref="K29:K32" si="6">+$P$13*L50/100</f>
        <v>0</v>
      </c>
      <c r="L29" s="67">
        <f t="shared" ref="L29:L32" si="7">+$P$13*K50/100</f>
        <v>73972.602739726019</v>
      </c>
      <c r="M29" s="68">
        <f t="shared" si="4"/>
        <v>73972.602739726019</v>
      </c>
      <c r="N29" s="8"/>
      <c r="P29" s="29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</row>
    <row r="30" spans="9:143" ht="12.75" customHeight="1" x14ac:dyDescent="0.2">
      <c r="I30" s="76">
        <f t="shared" si="5"/>
        <v>42</v>
      </c>
      <c r="J30" s="66">
        <f t="shared" si="1"/>
        <v>46224</v>
      </c>
      <c r="K30" s="67">
        <f t="shared" si="6"/>
        <v>9999000</v>
      </c>
      <c r="L30" s="67">
        <f t="shared" si="7"/>
        <v>75616.438356164392</v>
      </c>
      <c r="M30" s="68">
        <f t="shared" si="4"/>
        <v>10074616.438356165</v>
      </c>
      <c r="N30" s="8"/>
      <c r="P30" s="29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</row>
    <row r="31" spans="9:143" ht="12.75" customHeight="1" x14ac:dyDescent="0.2">
      <c r="I31" s="76">
        <f t="shared" si="5"/>
        <v>45</v>
      </c>
      <c r="J31" s="66">
        <f t="shared" si="1"/>
        <v>46315</v>
      </c>
      <c r="K31" s="67">
        <f t="shared" si="6"/>
        <v>9999000</v>
      </c>
      <c r="L31" s="67">
        <f t="shared" si="7"/>
        <v>49865.506849315076</v>
      </c>
      <c r="M31" s="68">
        <f t="shared" si="4"/>
        <v>10048865.506849315</v>
      </c>
      <c r="N31" s="8"/>
      <c r="P31" s="29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</row>
    <row r="32" spans="9:143" ht="12.75" customHeight="1" x14ac:dyDescent="0.2">
      <c r="I32" s="76">
        <f t="shared" si="5"/>
        <v>48</v>
      </c>
      <c r="J32" s="66">
        <f t="shared" si="1"/>
        <v>46406</v>
      </c>
      <c r="K32" s="67">
        <f t="shared" si="6"/>
        <v>10002000.000000002</v>
      </c>
      <c r="L32" s="67">
        <f t="shared" si="7"/>
        <v>24936.493150684935</v>
      </c>
      <c r="M32" s="68">
        <f t="shared" si="4"/>
        <v>10026936.493150687</v>
      </c>
      <c r="N32" s="8"/>
      <c r="P32" s="29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</row>
    <row r="33" spans="2:143" ht="12.75" customHeight="1" x14ac:dyDescent="0.2">
      <c r="I33" s="78"/>
      <c r="J33" s="77" t="s">
        <v>14</v>
      </c>
      <c r="K33" s="69">
        <f>SUM(K17:K28)</f>
        <v>0</v>
      </c>
      <c r="L33" s="69">
        <f>SUM(L17:L32)</f>
        <v>1126034.8767123288</v>
      </c>
      <c r="M33" s="70">
        <f>SUM(K33:L33)</f>
        <v>1126034.8767123288</v>
      </c>
      <c r="N33" s="8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</row>
    <row r="34" spans="2:143" x14ac:dyDescent="0.2">
      <c r="H34" s="51"/>
      <c r="I34" s="6"/>
      <c r="J34" s="6"/>
      <c r="M34" s="7"/>
      <c r="N34" s="8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</row>
    <row r="35" spans="2:143" ht="14.25" customHeight="1" x14ac:dyDescent="0.2">
      <c r="G35" s="110" t="s">
        <v>20</v>
      </c>
      <c r="H35" s="112" t="s">
        <v>15</v>
      </c>
      <c r="I35" s="112" t="s">
        <v>16</v>
      </c>
      <c r="J35" s="112" t="s">
        <v>24</v>
      </c>
      <c r="K35" s="98" t="s">
        <v>23</v>
      </c>
      <c r="L35" s="98" t="s">
        <v>6</v>
      </c>
      <c r="M35" s="98" t="s">
        <v>17</v>
      </c>
      <c r="N35" s="100" t="s">
        <v>7</v>
      </c>
      <c r="O35" s="102" t="s">
        <v>18</v>
      </c>
      <c r="R35" s="9" t="s">
        <v>22</v>
      </c>
      <c r="S35" s="9" t="s">
        <v>8</v>
      </c>
      <c r="T35" s="9" t="s">
        <v>9</v>
      </c>
      <c r="U35" s="9" t="s">
        <v>10</v>
      </c>
      <c r="V35" s="9" t="s">
        <v>11</v>
      </c>
      <c r="W35" s="9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</row>
    <row r="36" spans="2:143" x14ac:dyDescent="0.2">
      <c r="C36" s="1" t="s">
        <v>26</v>
      </c>
      <c r="G36" s="111"/>
      <c r="H36" s="113"/>
      <c r="I36" s="113"/>
      <c r="J36" s="113"/>
      <c r="K36" s="99"/>
      <c r="L36" s="99"/>
      <c r="M36" s="99"/>
      <c r="N36" s="101"/>
      <c r="O36" s="103"/>
      <c r="R36" s="10"/>
      <c r="S36" s="11">
        <f>+L10</f>
        <v>1.003755033016205E-2</v>
      </c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</row>
    <row r="37" spans="2:143" x14ac:dyDescent="0.2">
      <c r="B37" s="12"/>
      <c r="C37" s="28">
        <f>+H10</f>
        <v>44945</v>
      </c>
      <c r="D37" s="12"/>
      <c r="E37" s="28">
        <f>+H14</f>
        <v>44945</v>
      </c>
      <c r="F37" s="44">
        <f>+H10</f>
        <v>44945</v>
      </c>
      <c r="G37" s="47">
        <f t="shared" ref="G37:G53" si="8">+F37</f>
        <v>44945</v>
      </c>
      <c r="H37" s="72"/>
      <c r="I37" s="72"/>
      <c r="J37" s="46"/>
      <c r="K37" s="72"/>
      <c r="L37" s="72"/>
      <c r="M37" s="71">
        <v>100</v>
      </c>
      <c r="N37" s="73">
        <f>-P12*100</f>
        <v>-100</v>
      </c>
      <c r="O37" s="74">
        <f>+P13*-1</f>
        <v>-30000000</v>
      </c>
      <c r="R37" s="10"/>
      <c r="S37" s="11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</row>
    <row r="38" spans="2:143" s="12" customFormat="1" ht="12.75" customHeight="1" x14ac:dyDescent="0.2">
      <c r="B38" s="12">
        <f t="shared" ref="B38:B53" si="9">DATEDIF($C$37,C38,"m")</f>
        <v>3</v>
      </c>
      <c r="C38" s="28">
        <f>EDATE(C37,3)</f>
        <v>45035</v>
      </c>
      <c r="D38" s="37">
        <f t="shared" ref="D38:D53" si="10">+C38-C37</f>
        <v>90</v>
      </c>
      <c r="E38" s="28">
        <f t="shared" ref="E38:E53" si="11">+G38</f>
        <v>45035</v>
      </c>
      <c r="F38" s="44">
        <f>+F37+D38</f>
        <v>45035</v>
      </c>
      <c r="G38" s="47">
        <f t="shared" si="8"/>
        <v>45035</v>
      </c>
      <c r="H38" s="48">
        <f t="shared" ref="H38:H53" si="12">+F38-F37</f>
        <v>90</v>
      </c>
      <c r="I38" s="48">
        <f t="shared" ref="I38:I53" si="13">+IF(G38-$H$14&lt;0,0,G38-$H$14)</f>
        <v>90</v>
      </c>
      <c r="J38" s="46">
        <f t="shared" ref="J38:J53" si="14">+$P$14</f>
        <v>0.01</v>
      </c>
      <c r="K38" s="49">
        <f>+J38/365*H38*M37</f>
        <v>0.24657534246575341</v>
      </c>
      <c r="L38" s="50">
        <v>0</v>
      </c>
      <c r="M38" s="50">
        <f t="shared" ref="M38:M53" si="15">+M37-L38</f>
        <v>100</v>
      </c>
      <c r="N38" s="50">
        <f t="shared" ref="N38:N53" si="16">+IF(G38&gt;$H$14,K38+L38,0)</f>
        <v>0.24657534246575341</v>
      </c>
      <c r="O38" s="52">
        <f t="shared" ref="O38:O53" si="17">+N38*$P$13/100</f>
        <v>73972.602739726019</v>
      </c>
      <c r="P38" s="1"/>
      <c r="Q38" s="1"/>
      <c r="R38" s="16">
        <f t="shared" ref="R38:R53" si="18">I38/365</f>
        <v>0.24657534246575341</v>
      </c>
      <c r="S38" s="16">
        <f t="shared" ref="S38:S53" si="19">1/(1+$L$10)^(I38/365)</f>
        <v>0.99754035651261219</v>
      </c>
      <c r="T38" s="17">
        <f t="shared" ref="T38:T53" si="20">+N38</f>
        <v>0.24657534246575341</v>
      </c>
      <c r="U38" s="17">
        <f>+T38*S38</f>
        <v>0.24596885503050711</v>
      </c>
      <c r="V38" s="17">
        <f>+U38*R38</f>
        <v>6.0649854665056548E-2</v>
      </c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</row>
    <row r="39" spans="2:143" s="12" customFormat="1" ht="12.75" customHeight="1" x14ac:dyDescent="0.2">
      <c r="B39" s="12">
        <f t="shared" si="9"/>
        <v>6</v>
      </c>
      <c r="C39" s="28">
        <f t="shared" ref="C39:C46" si="21">EDATE(C38,3)</f>
        <v>45126</v>
      </c>
      <c r="D39" s="37">
        <f t="shared" si="10"/>
        <v>91</v>
      </c>
      <c r="E39" s="28">
        <f t="shared" si="11"/>
        <v>45126</v>
      </c>
      <c r="F39" s="44">
        <f t="shared" ref="F39:F43" si="22">+F38+D39</f>
        <v>45126</v>
      </c>
      <c r="G39" s="47">
        <f t="shared" si="8"/>
        <v>45126</v>
      </c>
      <c r="H39" s="48">
        <f t="shared" si="12"/>
        <v>91</v>
      </c>
      <c r="I39" s="48">
        <f t="shared" si="13"/>
        <v>181</v>
      </c>
      <c r="J39" s="46">
        <f t="shared" si="14"/>
        <v>0.01</v>
      </c>
      <c r="K39" s="49">
        <f>+J39/365*H39*M38</f>
        <v>0.24931506849315069</v>
      </c>
      <c r="L39" s="50">
        <v>0</v>
      </c>
      <c r="M39" s="50">
        <f t="shared" si="15"/>
        <v>100</v>
      </c>
      <c r="N39" s="50">
        <f t="shared" si="16"/>
        <v>0.24931506849315069</v>
      </c>
      <c r="O39" s="52">
        <f t="shared" si="17"/>
        <v>74794.520547945212</v>
      </c>
      <c r="P39" s="1"/>
      <c r="Q39" s="1"/>
      <c r="R39" s="16">
        <f t="shared" si="18"/>
        <v>0.49589041095890413</v>
      </c>
      <c r="S39" s="16">
        <f t="shared" si="19"/>
        <v>0.99505953464737373</v>
      </c>
      <c r="T39" s="17">
        <f t="shared" si="20"/>
        <v>0.24931506849315069</v>
      </c>
      <c r="U39" s="17">
        <f t="shared" ref="U39:U53" si="23">+T39*S39</f>
        <v>0.24808333603537264</v>
      </c>
      <c r="V39" s="17">
        <f t="shared" ref="V39:V53" si="24">+U39*R39</f>
        <v>0.12302214745863685</v>
      </c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</row>
    <row r="40" spans="2:143" s="12" customFormat="1" ht="12.75" customHeight="1" x14ac:dyDescent="0.2">
      <c r="B40" s="12">
        <f t="shared" si="9"/>
        <v>9</v>
      </c>
      <c r="C40" s="28">
        <f t="shared" si="21"/>
        <v>45218</v>
      </c>
      <c r="D40" s="37">
        <f t="shared" si="10"/>
        <v>92</v>
      </c>
      <c r="E40" s="28">
        <f t="shared" si="11"/>
        <v>45218</v>
      </c>
      <c r="F40" s="44">
        <f t="shared" si="22"/>
        <v>45218</v>
      </c>
      <c r="G40" s="47">
        <f t="shared" si="8"/>
        <v>45218</v>
      </c>
      <c r="H40" s="48">
        <f t="shared" si="12"/>
        <v>92</v>
      </c>
      <c r="I40" s="48">
        <f t="shared" si="13"/>
        <v>273</v>
      </c>
      <c r="J40" s="46">
        <f t="shared" si="14"/>
        <v>0.01</v>
      </c>
      <c r="K40" s="49">
        <f t="shared" ref="K40:K53" si="25">+J40/365*H40*M39</f>
        <v>0.25205479452054796</v>
      </c>
      <c r="L40" s="50">
        <v>0</v>
      </c>
      <c r="M40" s="50">
        <f t="shared" si="15"/>
        <v>100</v>
      </c>
      <c r="N40" s="50">
        <f t="shared" si="16"/>
        <v>0.25205479452054796</v>
      </c>
      <c r="O40" s="52">
        <f t="shared" si="17"/>
        <v>75616.438356164392</v>
      </c>
      <c r="P40" s="1"/>
      <c r="Q40" s="1"/>
      <c r="R40" s="16">
        <f t="shared" si="18"/>
        <v>0.74794520547945209</v>
      </c>
      <c r="S40" s="16">
        <f t="shared" si="19"/>
        <v>0.99255772266858355</v>
      </c>
      <c r="T40" s="17">
        <f t="shared" si="20"/>
        <v>0.25205479452054796</v>
      </c>
      <c r="U40" s="17">
        <f t="shared" si="23"/>
        <v>0.25017893283701287</v>
      </c>
      <c r="V40" s="17">
        <f t="shared" si="24"/>
        <v>0.18712013332740962</v>
      </c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</row>
    <row r="41" spans="2:143" s="12" customFormat="1" ht="12.75" customHeight="1" x14ac:dyDescent="0.2">
      <c r="B41" s="12">
        <f t="shared" si="9"/>
        <v>12</v>
      </c>
      <c r="C41" s="28">
        <f t="shared" si="21"/>
        <v>45310</v>
      </c>
      <c r="D41" s="37">
        <f t="shared" si="10"/>
        <v>92</v>
      </c>
      <c r="E41" s="28">
        <f t="shared" si="11"/>
        <v>45310</v>
      </c>
      <c r="F41" s="44">
        <f t="shared" si="22"/>
        <v>45310</v>
      </c>
      <c r="G41" s="47">
        <f t="shared" si="8"/>
        <v>45310</v>
      </c>
      <c r="H41" s="48">
        <f t="shared" si="12"/>
        <v>92</v>
      </c>
      <c r="I41" s="48">
        <f t="shared" si="13"/>
        <v>365</v>
      </c>
      <c r="J41" s="46">
        <f t="shared" si="14"/>
        <v>0.01</v>
      </c>
      <c r="K41" s="49">
        <f t="shared" si="25"/>
        <v>0.25205479452054796</v>
      </c>
      <c r="L41" s="50">
        <v>0</v>
      </c>
      <c r="M41" s="50">
        <f t="shared" si="15"/>
        <v>100</v>
      </c>
      <c r="N41" s="50">
        <f t="shared" si="16"/>
        <v>0.25205479452054796</v>
      </c>
      <c r="O41" s="52">
        <f t="shared" si="17"/>
        <v>75616.438356164392</v>
      </c>
      <c r="P41" s="1"/>
      <c r="Q41" s="1"/>
      <c r="R41" s="16">
        <f t="shared" si="18"/>
        <v>1</v>
      </c>
      <c r="S41" s="16">
        <f t="shared" si="19"/>
        <v>0.99006220082918617</v>
      </c>
      <c r="T41" s="17">
        <f t="shared" si="20"/>
        <v>0.25205479452054796</v>
      </c>
      <c r="U41" s="17">
        <f t="shared" si="23"/>
        <v>0.24954992459256201</v>
      </c>
      <c r="V41" s="17">
        <f t="shared" si="24"/>
        <v>0.24954992459256201</v>
      </c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</row>
    <row r="42" spans="2:143" s="12" customFormat="1" ht="12.75" customHeight="1" x14ac:dyDescent="0.2">
      <c r="B42" s="12">
        <f t="shared" si="9"/>
        <v>15</v>
      </c>
      <c r="C42" s="28">
        <f t="shared" si="21"/>
        <v>45401</v>
      </c>
      <c r="D42" s="37">
        <f t="shared" si="10"/>
        <v>91</v>
      </c>
      <c r="E42" s="28">
        <f t="shared" si="11"/>
        <v>45401</v>
      </c>
      <c r="F42" s="44">
        <f t="shared" si="22"/>
        <v>45401</v>
      </c>
      <c r="G42" s="47">
        <f t="shared" si="8"/>
        <v>45401</v>
      </c>
      <c r="H42" s="48">
        <f t="shared" si="12"/>
        <v>91</v>
      </c>
      <c r="I42" s="48">
        <f t="shared" si="13"/>
        <v>456</v>
      </c>
      <c r="J42" s="46">
        <f t="shared" si="14"/>
        <v>0.01</v>
      </c>
      <c r="K42" s="49">
        <f t="shared" si="25"/>
        <v>0.24931506849315069</v>
      </c>
      <c r="L42" s="50">
        <v>0</v>
      </c>
      <c r="M42" s="50">
        <f t="shared" si="15"/>
        <v>100</v>
      </c>
      <c r="N42" s="50">
        <f t="shared" si="16"/>
        <v>0.24931506849315069</v>
      </c>
      <c r="O42" s="52">
        <f t="shared" si="17"/>
        <v>74794.520547945212</v>
      </c>
      <c r="P42" s="1"/>
      <c r="Q42" s="1"/>
      <c r="R42" s="16">
        <f t="shared" si="18"/>
        <v>1.2493150684931507</v>
      </c>
      <c r="S42" s="16">
        <f t="shared" si="19"/>
        <v>0.98759997667982957</v>
      </c>
      <c r="T42" s="17">
        <f t="shared" si="20"/>
        <v>0.24931506849315069</v>
      </c>
      <c r="U42" s="17">
        <f t="shared" si="23"/>
        <v>0.24622355582976574</v>
      </c>
      <c r="V42" s="17">
        <f t="shared" si="24"/>
        <v>0.30761079851609091</v>
      </c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</row>
    <row r="43" spans="2:143" s="12" customFormat="1" ht="12.75" customHeight="1" x14ac:dyDescent="0.2">
      <c r="B43" s="12">
        <f t="shared" si="9"/>
        <v>18</v>
      </c>
      <c r="C43" s="28">
        <f t="shared" si="21"/>
        <v>45492</v>
      </c>
      <c r="D43" s="37">
        <f t="shared" si="10"/>
        <v>91</v>
      </c>
      <c r="E43" s="28">
        <f t="shared" si="11"/>
        <v>45492</v>
      </c>
      <c r="F43" s="44">
        <f t="shared" si="22"/>
        <v>45492</v>
      </c>
      <c r="G43" s="47">
        <f t="shared" si="8"/>
        <v>45492</v>
      </c>
      <c r="H43" s="48">
        <f t="shared" si="12"/>
        <v>91</v>
      </c>
      <c r="I43" s="48">
        <f t="shared" si="13"/>
        <v>547</v>
      </c>
      <c r="J43" s="46">
        <f t="shared" si="14"/>
        <v>0.01</v>
      </c>
      <c r="K43" s="49">
        <f t="shared" si="25"/>
        <v>0.24931506849315069</v>
      </c>
      <c r="L43" s="50">
        <v>0</v>
      </c>
      <c r="M43" s="50">
        <f t="shared" si="15"/>
        <v>100</v>
      </c>
      <c r="N43" s="50">
        <f t="shared" si="16"/>
        <v>0.24931506849315069</v>
      </c>
      <c r="O43" s="52">
        <f t="shared" si="17"/>
        <v>74794.520547945212</v>
      </c>
      <c r="P43" s="1"/>
      <c r="Q43" s="1"/>
      <c r="R43" s="16">
        <f t="shared" si="18"/>
        <v>1.4986301369863013</v>
      </c>
      <c r="S43" s="16">
        <f t="shared" si="19"/>
        <v>0.98514387593136277</v>
      </c>
      <c r="T43" s="17">
        <f t="shared" si="20"/>
        <v>0.24931506849315069</v>
      </c>
      <c r="U43" s="17">
        <f t="shared" si="23"/>
        <v>0.24561121290343566</v>
      </c>
      <c r="V43" s="17">
        <f t="shared" si="24"/>
        <v>0.36808036563884738</v>
      </c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</row>
    <row r="44" spans="2:143" s="12" customFormat="1" ht="12.75" customHeight="1" x14ac:dyDescent="0.2">
      <c r="B44" s="12">
        <f t="shared" si="9"/>
        <v>21</v>
      </c>
      <c r="C44" s="28">
        <f t="shared" si="21"/>
        <v>45584</v>
      </c>
      <c r="D44" s="37">
        <f t="shared" si="10"/>
        <v>92</v>
      </c>
      <c r="E44" s="28">
        <f t="shared" si="11"/>
        <v>45584</v>
      </c>
      <c r="F44" s="44">
        <f t="shared" ref="F44:F53" si="26">+F43+D44</f>
        <v>45584</v>
      </c>
      <c r="G44" s="47">
        <f t="shared" si="8"/>
        <v>45584</v>
      </c>
      <c r="H44" s="48">
        <f t="shared" si="12"/>
        <v>92</v>
      </c>
      <c r="I44" s="48">
        <f t="shared" si="13"/>
        <v>639</v>
      </c>
      <c r="J44" s="46">
        <f t="shared" si="14"/>
        <v>0.01</v>
      </c>
      <c r="K44" s="49">
        <f t="shared" si="25"/>
        <v>0.25205479452054796</v>
      </c>
      <c r="L44" s="50">
        <v>0</v>
      </c>
      <c r="M44" s="50">
        <f t="shared" si="15"/>
        <v>100</v>
      </c>
      <c r="N44" s="50">
        <f t="shared" si="16"/>
        <v>0.25205479452054796</v>
      </c>
      <c r="O44" s="52">
        <f t="shared" si="17"/>
        <v>75616.438356164392</v>
      </c>
      <c r="P44" s="1"/>
      <c r="Q44" s="1"/>
      <c r="R44" s="16">
        <f t="shared" si="18"/>
        <v>1.7506849315068493</v>
      </c>
      <c r="S44" s="16">
        <f t="shared" si="19"/>
        <v>0.98266699423351511</v>
      </c>
      <c r="T44" s="17">
        <f t="shared" si="20"/>
        <v>0.25205479452054796</v>
      </c>
      <c r="U44" s="17">
        <f t="shared" si="23"/>
        <v>0.24768592731365313</v>
      </c>
      <c r="V44" s="17">
        <f t="shared" si="24"/>
        <v>0.43362002069431332</v>
      </c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</row>
    <row r="45" spans="2:143" s="12" customFormat="1" ht="12.75" customHeight="1" x14ac:dyDescent="0.2">
      <c r="B45" s="12">
        <f t="shared" si="9"/>
        <v>24</v>
      </c>
      <c r="C45" s="28">
        <f>EDATE(C44,3)+2</f>
        <v>45678</v>
      </c>
      <c r="D45" s="37">
        <f t="shared" si="10"/>
        <v>94</v>
      </c>
      <c r="E45" s="28">
        <f t="shared" si="11"/>
        <v>45678</v>
      </c>
      <c r="F45" s="44">
        <f t="shared" si="26"/>
        <v>45678</v>
      </c>
      <c r="G45" s="47">
        <f t="shared" si="8"/>
        <v>45678</v>
      </c>
      <c r="H45" s="48">
        <f t="shared" si="12"/>
        <v>94</v>
      </c>
      <c r="I45" s="48">
        <f t="shared" si="13"/>
        <v>733</v>
      </c>
      <c r="J45" s="46">
        <f t="shared" si="14"/>
        <v>0.01</v>
      </c>
      <c r="K45" s="49">
        <f t="shared" si="25"/>
        <v>0.25753424657534246</v>
      </c>
      <c r="L45" s="50">
        <v>0</v>
      </c>
      <c r="M45" s="50">
        <f t="shared" si="15"/>
        <v>100</v>
      </c>
      <c r="N45" s="50">
        <f t="shared" si="16"/>
        <v>0.25753424657534246</v>
      </c>
      <c r="O45" s="52">
        <f t="shared" si="17"/>
        <v>77260.273972602736</v>
      </c>
      <c r="P45" s="1"/>
      <c r="Q45" s="1"/>
      <c r="R45" s="16">
        <f t="shared" si="18"/>
        <v>2.0082191780821916</v>
      </c>
      <c r="S45" s="16">
        <f t="shared" si="19"/>
        <v>0.9801426991637826</v>
      </c>
      <c r="T45" s="17">
        <f t="shared" si="20"/>
        <v>0.25753424657534246</v>
      </c>
      <c r="U45" s="17">
        <f t="shared" si="23"/>
        <v>0.25242031156546729</v>
      </c>
      <c r="V45" s="17">
        <f t="shared" si="24"/>
        <v>0.50691531062325346</v>
      </c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</row>
    <row r="46" spans="2:143" s="12" customFormat="1" ht="12.75" customHeight="1" x14ac:dyDescent="0.2">
      <c r="B46" s="12">
        <f t="shared" si="9"/>
        <v>27</v>
      </c>
      <c r="C46" s="28">
        <f t="shared" si="21"/>
        <v>45768</v>
      </c>
      <c r="D46" s="37">
        <f t="shared" si="10"/>
        <v>90</v>
      </c>
      <c r="E46" s="28">
        <f t="shared" si="11"/>
        <v>45768</v>
      </c>
      <c r="F46" s="44">
        <f t="shared" si="26"/>
        <v>45768</v>
      </c>
      <c r="G46" s="47">
        <f t="shared" si="8"/>
        <v>45768</v>
      </c>
      <c r="H46" s="48">
        <f t="shared" si="12"/>
        <v>90</v>
      </c>
      <c r="I46" s="48">
        <f t="shared" si="13"/>
        <v>823</v>
      </c>
      <c r="J46" s="46">
        <f t="shared" si="14"/>
        <v>0.01</v>
      </c>
      <c r="K46" s="49">
        <f t="shared" si="25"/>
        <v>0.24657534246575341</v>
      </c>
      <c r="L46" s="50">
        <v>0</v>
      </c>
      <c r="M46" s="50">
        <f t="shared" si="15"/>
        <v>100</v>
      </c>
      <c r="N46" s="50">
        <f t="shared" si="16"/>
        <v>0.24657534246575341</v>
      </c>
      <c r="O46" s="52">
        <f t="shared" si="17"/>
        <v>73972.602739726019</v>
      </c>
      <c r="P46" s="1"/>
      <c r="Q46" s="1"/>
      <c r="R46" s="16">
        <f t="shared" si="18"/>
        <v>2.2547945205479452</v>
      </c>
      <c r="S46" s="16">
        <f t="shared" si="19"/>
        <v>0.97773189755707346</v>
      </c>
      <c r="T46" s="17">
        <f t="shared" si="20"/>
        <v>0.24657534246575341</v>
      </c>
      <c r="U46" s="17">
        <f t="shared" si="23"/>
        <v>0.24108457747982631</v>
      </c>
      <c r="V46" s="17">
        <f t="shared" si="24"/>
        <v>0.5435961842901289</v>
      </c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</row>
    <row r="47" spans="2:143" s="12" customFormat="1" ht="12.75" customHeight="1" x14ac:dyDescent="0.2">
      <c r="B47" s="12">
        <f t="shared" si="9"/>
        <v>30</v>
      </c>
      <c r="C47" s="28">
        <f>EDATE(C46,3)-2</f>
        <v>45857</v>
      </c>
      <c r="D47" s="37">
        <f t="shared" si="10"/>
        <v>89</v>
      </c>
      <c r="E47" s="28">
        <f t="shared" si="11"/>
        <v>45857</v>
      </c>
      <c r="F47" s="44">
        <f t="shared" si="26"/>
        <v>45857</v>
      </c>
      <c r="G47" s="47">
        <f t="shared" si="8"/>
        <v>45857</v>
      </c>
      <c r="H47" s="48">
        <f t="shared" si="12"/>
        <v>89</v>
      </c>
      <c r="I47" s="48">
        <f t="shared" si="13"/>
        <v>912</v>
      </c>
      <c r="J47" s="46">
        <f t="shared" si="14"/>
        <v>0.01</v>
      </c>
      <c r="K47" s="49">
        <f t="shared" si="25"/>
        <v>0.24383561643835619</v>
      </c>
      <c r="L47" s="50">
        <v>0</v>
      </c>
      <c r="M47" s="50">
        <f t="shared" si="15"/>
        <v>100</v>
      </c>
      <c r="N47" s="50">
        <f t="shared" si="16"/>
        <v>0.24383561643835619</v>
      </c>
      <c r="O47" s="52">
        <f t="shared" si="17"/>
        <v>73150.684931506854</v>
      </c>
      <c r="P47" s="1"/>
      <c r="Q47" s="1"/>
      <c r="R47" s="16">
        <f t="shared" si="18"/>
        <v>2.4986301369863013</v>
      </c>
      <c r="S47" s="16">
        <f t="shared" si="19"/>
        <v>0.97535371393799986</v>
      </c>
      <c r="T47" s="17">
        <f t="shared" si="20"/>
        <v>0.24383561643835619</v>
      </c>
      <c r="U47" s="17">
        <f t="shared" si="23"/>
        <v>0.23782597408351233</v>
      </c>
      <c r="V47" s="17">
        <f t="shared" si="24"/>
        <v>0.59423914620318696</v>
      </c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</row>
    <row r="48" spans="2:143" s="12" customFormat="1" ht="12.75" customHeight="1" x14ac:dyDescent="0.2">
      <c r="B48" s="12">
        <f t="shared" si="9"/>
        <v>33</v>
      </c>
      <c r="C48" s="28">
        <f>EDATE(C47,3)+2</f>
        <v>45951</v>
      </c>
      <c r="D48" s="37">
        <f t="shared" si="10"/>
        <v>94</v>
      </c>
      <c r="E48" s="28">
        <f t="shared" si="11"/>
        <v>45951</v>
      </c>
      <c r="F48" s="44">
        <f t="shared" si="26"/>
        <v>45951</v>
      </c>
      <c r="G48" s="47">
        <f t="shared" si="8"/>
        <v>45951</v>
      </c>
      <c r="H48" s="48">
        <f t="shared" si="12"/>
        <v>94</v>
      </c>
      <c r="I48" s="48">
        <f t="shared" si="13"/>
        <v>1006</v>
      </c>
      <c r="J48" s="46">
        <f t="shared" si="14"/>
        <v>0.01</v>
      </c>
      <c r="K48" s="49">
        <f t="shared" si="25"/>
        <v>0.25753424657534246</v>
      </c>
      <c r="L48" s="50">
        <v>0</v>
      </c>
      <c r="M48" s="50">
        <f t="shared" si="15"/>
        <v>100</v>
      </c>
      <c r="N48" s="50">
        <f t="shared" si="16"/>
        <v>0.25753424657534246</v>
      </c>
      <c r="O48" s="52">
        <f t="shared" si="17"/>
        <v>77260.273972602736</v>
      </c>
      <c r="P48" s="1"/>
      <c r="Q48" s="1"/>
      <c r="R48" s="16">
        <f t="shared" si="18"/>
        <v>2.7561643835616438</v>
      </c>
      <c r="S48" s="16">
        <f t="shared" si="19"/>
        <v>0.97284820537224248</v>
      </c>
      <c r="T48" s="17">
        <f t="shared" si="20"/>
        <v>0.25753424657534246</v>
      </c>
      <c r="U48" s="17">
        <f t="shared" si="23"/>
        <v>0.25054172960271448</v>
      </c>
      <c r="V48" s="17">
        <f t="shared" si="24"/>
        <v>0.69053419172693364</v>
      </c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</row>
    <row r="49" spans="2:143" s="12" customFormat="1" ht="12.75" customHeight="1" x14ac:dyDescent="0.2">
      <c r="B49" s="12">
        <f t="shared" si="9"/>
        <v>36</v>
      </c>
      <c r="C49" s="28">
        <f>EDATE(C48,3)-1</f>
        <v>46042</v>
      </c>
      <c r="D49" s="37">
        <f t="shared" si="10"/>
        <v>91</v>
      </c>
      <c r="E49" s="28">
        <f t="shared" si="11"/>
        <v>46042</v>
      </c>
      <c r="F49" s="44">
        <f t="shared" si="26"/>
        <v>46042</v>
      </c>
      <c r="G49" s="47">
        <f t="shared" si="8"/>
        <v>46042</v>
      </c>
      <c r="H49" s="48">
        <f t="shared" si="12"/>
        <v>91</v>
      </c>
      <c r="I49" s="48">
        <f t="shared" si="13"/>
        <v>1097</v>
      </c>
      <c r="J49" s="46">
        <f t="shared" si="14"/>
        <v>0.01</v>
      </c>
      <c r="K49" s="49">
        <f t="shared" si="25"/>
        <v>0.24931506849315069</v>
      </c>
      <c r="L49" s="50">
        <v>0</v>
      </c>
      <c r="M49" s="50">
        <f t="shared" si="15"/>
        <v>100</v>
      </c>
      <c r="N49" s="50">
        <f t="shared" si="16"/>
        <v>0.24931506849315069</v>
      </c>
      <c r="O49" s="52">
        <f t="shared" si="17"/>
        <v>74794.520547945212</v>
      </c>
      <c r="P49" s="1"/>
      <c r="Q49" s="1"/>
      <c r="R49" s="16">
        <f t="shared" si="18"/>
        <v>3.0054794520547947</v>
      </c>
      <c r="S49" s="16">
        <f t="shared" si="19"/>
        <v>0.97042879137692017</v>
      </c>
      <c r="T49" s="17">
        <f t="shared" si="20"/>
        <v>0.24931506849315069</v>
      </c>
      <c r="U49" s="17">
        <f t="shared" si="23"/>
        <v>0.24194252058986229</v>
      </c>
      <c r="V49" s="17">
        <f t="shared" si="24"/>
        <v>0.72715327421117526</v>
      </c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</row>
    <row r="50" spans="2:143" s="12" customFormat="1" ht="12.75" customHeight="1" x14ac:dyDescent="0.2">
      <c r="B50" s="12">
        <f t="shared" si="9"/>
        <v>39</v>
      </c>
      <c r="C50" s="28">
        <f>EDATE(C49,3)</f>
        <v>46132</v>
      </c>
      <c r="D50" s="37">
        <f t="shared" si="10"/>
        <v>90</v>
      </c>
      <c r="E50" s="28">
        <f t="shared" si="11"/>
        <v>46132</v>
      </c>
      <c r="F50" s="44">
        <f t="shared" si="26"/>
        <v>46132</v>
      </c>
      <c r="G50" s="47">
        <f t="shared" si="8"/>
        <v>46132</v>
      </c>
      <c r="H50" s="48">
        <f t="shared" si="12"/>
        <v>90</v>
      </c>
      <c r="I50" s="48">
        <f t="shared" si="13"/>
        <v>1187</v>
      </c>
      <c r="J50" s="46">
        <f t="shared" si="14"/>
        <v>0.01</v>
      </c>
      <c r="K50" s="49">
        <f t="shared" si="25"/>
        <v>0.24657534246575341</v>
      </c>
      <c r="L50" s="50">
        <v>0</v>
      </c>
      <c r="M50" s="50">
        <f t="shared" si="15"/>
        <v>100</v>
      </c>
      <c r="N50" s="50">
        <f t="shared" si="16"/>
        <v>0.24657534246575341</v>
      </c>
      <c r="O50" s="52">
        <f t="shared" si="17"/>
        <v>73972.602739726019</v>
      </c>
      <c r="P50" s="1"/>
      <c r="Q50" s="1"/>
      <c r="R50" s="16">
        <f t="shared" si="18"/>
        <v>3.2520547945205478</v>
      </c>
      <c r="S50" s="16">
        <f t="shared" si="19"/>
        <v>0.96804188252023615</v>
      </c>
      <c r="T50" s="17">
        <f t="shared" si="20"/>
        <v>0.24657534246575341</v>
      </c>
      <c r="U50" s="17">
        <f t="shared" si="23"/>
        <v>0.23869525870361985</v>
      </c>
      <c r="V50" s="17">
        <f t="shared" si="24"/>
        <v>0.77625006049642942</v>
      </c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</row>
    <row r="51" spans="2:143" s="12" customFormat="1" ht="12.75" customHeight="1" x14ac:dyDescent="0.2">
      <c r="B51" s="12">
        <f t="shared" si="9"/>
        <v>42</v>
      </c>
      <c r="C51" s="28">
        <f>EDATE(C50,3)+1</f>
        <v>46224</v>
      </c>
      <c r="D51" s="37">
        <f t="shared" si="10"/>
        <v>92</v>
      </c>
      <c r="E51" s="28">
        <f t="shared" si="11"/>
        <v>46224</v>
      </c>
      <c r="F51" s="44">
        <f t="shared" si="26"/>
        <v>46224</v>
      </c>
      <c r="G51" s="47">
        <f t="shared" si="8"/>
        <v>46224</v>
      </c>
      <c r="H51" s="48">
        <f t="shared" si="12"/>
        <v>92</v>
      </c>
      <c r="I51" s="48">
        <f t="shared" si="13"/>
        <v>1279</v>
      </c>
      <c r="J51" s="46">
        <f t="shared" si="14"/>
        <v>0.01</v>
      </c>
      <c r="K51" s="49">
        <f t="shared" si="25"/>
        <v>0.25205479452054796</v>
      </c>
      <c r="L51" s="50">
        <v>33.33</v>
      </c>
      <c r="M51" s="50">
        <f t="shared" si="15"/>
        <v>66.67</v>
      </c>
      <c r="N51" s="50">
        <f t="shared" si="16"/>
        <v>33.582054794520545</v>
      </c>
      <c r="O51" s="52">
        <f t="shared" si="17"/>
        <v>10074616.438356163</v>
      </c>
      <c r="P51" s="1"/>
      <c r="Q51" s="1"/>
      <c r="R51" s="16">
        <f t="shared" si="18"/>
        <v>3.504109589041096</v>
      </c>
      <c r="S51" s="16">
        <f t="shared" si="19"/>
        <v>0.96560799922649132</v>
      </c>
      <c r="T51" s="17">
        <f t="shared" si="20"/>
        <v>33.582054794520545</v>
      </c>
      <c r="U51" s="17">
        <f t="shared" si="23"/>
        <v>32.427100740051387</v>
      </c>
      <c r="V51" s="17">
        <f t="shared" si="24"/>
        <v>113.62811464801568</v>
      </c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</row>
    <row r="52" spans="2:143" s="12" customFormat="1" ht="12.75" customHeight="1" x14ac:dyDescent="0.2">
      <c r="B52" s="12">
        <f t="shared" si="9"/>
        <v>45</v>
      </c>
      <c r="C52" s="28">
        <f>EDATE(C51,3)-1</f>
        <v>46315</v>
      </c>
      <c r="D52" s="37">
        <f t="shared" si="10"/>
        <v>91</v>
      </c>
      <c r="E52" s="28">
        <f t="shared" si="11"/>
        <v>46315</v>
      </c>
      <c r="F52" s="44">
        <f t="shared" si="26"/>
        <v>46315</v>
      </c>
      <c r="G52" s="47">
        <f t="shared" si="8"/>
        <v>46315</v>
      </c>
      <c r="H52" s="48">
        <f t="shared" si="12"/>
        <v>91</v>
      </c>
      <c r="I52" s="48">
        <f t="shared" si="13"/>
        <v>1370</v>
      </c>
      <c r="J52" s="46">
        <f t="shared" si="14"/>
        <v>0.01</v>
      </c>
      <c r="K52" s="49">
        <f t="shared" si="25"/>
        <v>0.16621835616438357</v>
      </c>
      <c r="L52" s="50">
        <v>33.33</v>
      </c>
      <c r="M52" s="50">
        <f t="shared" si="15"/>
        <v>33.340000000000003</v>
      </c>
      <c r="N52" s="50">
        <f t="shared" si="16"/>
        <v>33.496218356164384</v>
      </c>
      <c r="O52" s="52">
        <f t="shared" si="17"/>
        <v>10048865.506849315</v>
      </c>
      <c r="P52" s="1"/>
      <c r="Q52" s="1"/>
      <c r="R52" s="16">
        <f t="shared" si="18"/>
        <v>3.7534246575342465</v>
      </c>
      <c r="S52" s="16">
        <f t="shared" si="19"/>
        <v>0.96320659118110163</v>
      </c>
      <c r="T52" s="17">
        <f t="shared" si="20"/>
        <v>33.496218356164384</v>
      </c>
      <c r="U52" s="17">
        <f t="shared" si="23"/>
        <v>32.263778300298938</v>
      </c>
      <c r="V52" s="17">
        <f t="shared" si="24"/>
        <v>121.09966101756039</v>
      </c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</row>
    <row r="53" spans="2:143" s="12" customFormat="1" ht="12.75" customHeight="1" x14ac:dyDescent="0.2">
      <c r="B53" s="12">
        <f t="shared" si="9"/>
        <v>48</v>
      </c>
      <c r="C53" s="28">
        <f>EDATE(C52,3)-1</f>
        <v>46406</v>
      </c>
      <c r="D53" s="37">
        <f t="shared" si="10"/>
        <v>91</v>
      </c>
      <c r="E53" s="28">
        <f t="shared" si="11"/>
        <v>46406</v>
      </c>
      <c r="F53" s="44">
        <f t="shared" si="26"/>
        <v>46406</v>
      </c>
      <c r="G53" s="55">
        <f t="shared" si="8"/>
        <v>46406</v>
      </c>
      <c r="H53" s="53">
        <f t="shared" si="12"/>
        <v>91</v>
      </c>
      <c r="I53" s="53">
        <f t="shared" si="13"/>
        <v>1461</v>
      </c>
      <c r="J53" s="54">
        <f t="shared" si="14"/>
        <v>0.01</v>
      </c>
      <c r="K53" s="56">
        <f t="shared" si="25"/>
        <v>8.3121643835616446E-2</v>
      </c>
      <c r="L53" s="57">
        <v>33.340000000000003</v>
      </c>
      <c r="M53" s="57">
        <f t="shared" si="15"/>
        <v>0</v>
      </c>
      <c r="N53" s="57">
        <f t="shared" si="16"/>
        <v>33.423121643835621</v>
      </c>
      <c r="O53" s="58">
        <f t="shared" si="17"/>
        <v>10026936.493150687</v>
      </c>
      <c r="P53" s="1"/>
      <c r="Q53" s="1"/>
      <c r="R53" s="16">
        <f t="shared" si="18"/>
        <v>4.0027397260273974</v>
      </c>
      <c r="S53" s="16">
        <f t="shared" si="19"/>
        <v>0.96081115529067029</v>
      </c>
      <c r="T53" s="17">
        <f t="shared" si="20"/>
        <v>33.423121643835621</v>
      </c>
      <c r="U53" s="17">
        <f t="shared" si="23"/>
        <v>32.113308120034311</v>
      </c>
      <c r="V53" s="17">
        <f t="shared" si="24"/>
        <v>128.54121414621955</v>
      </c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</row>
    <row r="54" spans="2:143" s="12" customFormat="1" ht="12.75" customHeight="1" x14ac:dyDescent="0.2">
      <c r="G54" s="45"/>
      <c r="H54" s="13"/>
      <c r="I54" s="13"/>
      <c r="J54" s="46"/>
      <c r="K54" s="14"/>
      <c r="L54" s="43"/>
      <c r="M54" s="15"/>
      <c r="N54" s="15"/>
      <c r="O54" s="42"/>
      <c r="P54" s="1"/>
      <c r="Q54" s="1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</row>
    <row r="55" spans="2:143" ht="12.75" customHeight="1" x14ac:dyDescent="0.2">
      <c r="G55" s="18"/>
      <c r="H55" s="13"/>
      <c r="I55" s="13"/>
      <c r="J55" s="13"/>
      <c r="K55" s="13"/>
      <c r="L55" s="20">
        <f>SUM(L38:L53)</f>
        <v>100</v>
      </c>
      <c r="M55" s="15"/>
      <c r="N55" s="15"/>
      <c r="O55" s="21">
        <f>SUM(O37:O53)</f>
        <v>1126034.8767123315</v>
      </c>
      <c r="R55" s="1"/>
      <c r="S55" s="1"/>
      <c r="T55" s="1"/>
      <c r="U55" s="1"/>
      <c r="V55" s="1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</row>
    <row r="56" spans="2:143" x14ac:dyDescent="0.2">
      <c r="R56" s="19"/>
      <c r="S56" s="19"/>
      <c r="T56" s="17"/>
      <c r="U56" s="79">
        <f>SUM(U38:U53)</f>
        <v>99.999999276951939</v>
      </c>
      <c r="V56" s="17">
        <f>SUM(V38:V53)</f>
        <v>368.83733122423962</v>
      </c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</row>
    <row r="57" spans="2:143" x14ac:dyDescent="0.2"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</row>
    <row r="58" spans="2:143" x14ac:dyDescent="0.2">
      <c r="R58" s="1"/>
      <c r="S58" s="1"/>
      <c r="T58" s="1"/>
      <c r="U58" s="1"/>
      <c r="V58" s="1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</row>
    <row r="59" spans="2:143" x14ac:dyDescent="0.2">
      <c r="R59" s="1"/>
      <c r="S59" s="1"/>
      <c r="T59" s="1"/>
      <c r="U59" s="1"/>
      <c r="V59" s="1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</row>
    <row r="60" spans="2:143" x14ac:dyDescent="0.2">
      <c r="R60" s="1"/>
      <c r="S60" s="1"/>
      <c r="T60" s="1"/>
      <c r="U60" s="1"/>
      <c r="V60" s="1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</row>
    <row r="61" spans="2:143" x14ac:dyDescent="0.2">
      <c r="R61" s="1"/>
      <c r="S61" s="1"/>
      <c r="T61" s="1"/>
      <c r="U61" s="1"/>
      <c r="V61" s="1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</row>
    <row r="62" spans="2:143" ht="9.75" customHeight="1" x14ac:dyDescent="0.2">
      <c r="R62" s="1"/>
      <c r="S62" s="1"/>
      <c r="T62" s="1"/>
      <c r="U62" s="1"/>
      <c r="V62" s="1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</row>
    <row r="63" spans="2:143" x14ac:dyDescent="0.2">
      <c r="R63" s="1"/>
      <c r="S63" s="1"/>
      <c r="T63" s="1"/>
      <c r="U63" s="1"/>
      <c r="V63" s="1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</row>
    <row r="64" spans="2:143" x14ac:dyDescent="0.2">
      <c r="R64" s="1"/>
      <c r="S64" s="1"/>
      <c r="T64" s="1"/>
      <c r="U64" s="1"/>
      <c r="V64" s="1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</row>
    <row r="65" spans="8:143" x14ac:dyDescent="0.2">
      <c r="R65" s="1"/>
      <c r="S65" s="1"/>
      <c r="T65" s="1"/>
      <c r="U65" s="1"/>
      <c r="V65" s="1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</row>
    <row r="66" spans="8:143" hidden="1" x14ac:dyDescent="0.2">
      <c r="H66" s="59"/>
      <c r="I66" s="59" t="s">
        <v>29</v>
      </c>
      <c r="J66" s="59"/>
      <c r="K66" s="59" t="s">
        <v>30</v>
      </c>
      <c r="R66" s="1"/>
      <c r="S66" s="1"/>
      <c r="T66" s="1"/>
      <c r="U66" s="1"/>
      <c r="V66" s="1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</row>
    <row r="67" spans="8:143" hidden="1" x14ac:dyDescent="0.2">
      <c r="H67" s="59">
        <v>1</v>
      </c>
      <c r="I67" s="59"/>
      <c r="J67" s="59"/>
      <c r="K67" s="59"/>
      <c r="R67" s="1"/>
      <c r="S67" s="1"/>
      <c r="T67" s="1"/>
      <c r="U67" s="1"/>
      <c r="V67" s="1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</row>
    <row r="68" spans="8:143" hidden="1" x14ac:dyDescent="0.2">
      <c r="H68" s="59">
        <v>2</v>
      </c>
      <c r="I68" s="59"/>
      <c r="J68" s="59"/>
      <c r="K68" s="59"/>
      <c r="R68" s="1"/>
      <c r="S68" s="1"/>
      <c r="T68" s="1"/>
      <c r="U68" s="1"/>
      <c r="V68" s="1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</row>
    <row r="69" spans="8:143" hidden="1" x14ac:dyDescent="0.2">
      <c r="H69" s="59">
        <v>3</v>
      </c>
      <c r="I69" s="59">
        <v>1</v>
      </c>
      <c r="J69" s="59"/>
      <c r="K69" s="59"/>
      <c r="R69" s="1"/>
      <c r="S69" s="1"/>
      <c r="T69" s="1"/>
      <c r="U69" s="1"/>
      <c r="V69" s="1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</row>
    <row r="70" spans="8:143" hidden="1" x14ac:dyDescent="0.2">
      <c r="H70" s="59">
        <v>4</v>
      </c>
      <c r="I70" s="59"/>
      <c r="J70" s="59"/>
      <c r="K70" s="59"/>
      <c r="R70" s="1"/>
      <c r="S70" s="1"/>
      <c r="T70" s="1"/>
      <c r="U70" s="1"/>
      <c r="V70" s="1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</row>
    <row r="71" spans="8:143" hidden="1" x14ac:dyDescent="0.2">
      <c r="H71" s="59">
        <v>5</v>
      </c>
      <c r="I71" s="59"/>
      <c r="J71" s="59"/>
      <c r="K71" s="59"/>
      <c r="R71" s="1"/>
      <c r="S71" s="1"/>
      <c r="T71" s="1"/>
      <c r="U71" s="1"/>
      <c r="V71" s="1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</row>
    <row r="72" spans="8:143" hidden="1" x14ac:dyDescent="0.2">
      <c r="H72" s="59">
        <v>6</v>
      </c>
      <c r="I72" s="59">
        <v>2</v>
      </c>
      <c r="J72" s="59">
        <v>1</v>
      </c>
      <c r="K72" s="59"/>
      <c r="R72" s="1"/>
      <c r="S72" s="1"/>
      <c r="T72" s="1"/>
      <c r="U72" s="1"/>
      <c r="V72" s="1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</row>
    <row r="73" spans="8:143" hidden="1" x14ac:dyDescent="0.2">
      <c r="H73" s="59">
        <v>7</v>
      </c>
      <c r="I73" s="59"/>
      <c r="J73" s="59"/>
      <c r="K73" s="59"/>
      <c r="R73" s="1"/>
      <c r="S73" s="1"/>
      <c r="T73" s="1"/>
      <c r="U73" s="1"/>
      <c r="V73" s="1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</row>
    <row r="74" spans="8:143" hidden="1" x14ac:dyDescent="0.2">
      <c r="H74" s="59">
        <v>8</v>
      </c>
      <c r="I74" s="59"/>
      <c r="J74" s="59"/>
      <c r="K74" s="59"/>
      <c r="R74" s="1"/>
      <c r="S74" s="1"/>
      <c r="T74" s="1"/>
      <c r="U74" s="1"/>
      <c r="V74" s="1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</row>
    <row r="75" spans="8:143" hidden="1" x14ac:dyDescent="0.2">
      <c r="H75" s="59">
        <v>9</v>
      </c>
      <c r="I75" s="59">
        <v>3</v>
      </c>
      <c r="J75" s="59"/>
      <c r="K75" s="59"/>
      <c r="R75" s="1"/>
      <c r="S75" s="1"/>
      <c r="T75" s="1"/>
      <c r="U75" s="1"/>
      <c r="V75" s="1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</row>
    <row r="76" spans="8:143" hidden="1" x14ac:dyDescent="0.2">
      <c r="H76" s="59">
        <v>10</v>
      </c>
      <c r="I76" s="59"/>
      <c r="J76" s="59"/>
      <c r="K76" s="59"/>
      <c r="R76" s="1"/>
      <c r="S76" s="1"/>
      <c r="T76" s="1"/>
      <c r="U76" s="1"/>
      <c r="V76" s="1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</row>
    <row r="77" spans="8:143" hidden="1" x14ac:dyDescent="0.2">
      <c r="H77" s="59">
        <v>11</v>
      </c>
      <c r="I77" s="59"/>
      <c r="J77" s="59"/>
      <c r="K77" s="59"/>
      <c r="R77" s="1"/>
      <c r="S77" s="1"/>
      <c r="T77" s="1"/>
      <c r="U77" s="1"/>
      <c r="V77" s="1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</row>
    <row r="78" spans="8:143" hidden="1" x14ac:dyDescent="0.2">
      <c r="H78" s="59">
        <v>12</v>
      </c>
      <c r="I78" s="59">
        <v>4</v>
      </c>
      <c r="J78" s="59">
        <v>2</v>
      </c>
      <c r="K78" s="59"/>
      <c r="R78" s="1"/>
      <c r="S78" s="1"/>
      <c r="T78" s="1"/>
      <c r="U78" s="1"/>
      <c r="V78" s="1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</row>
    <row r="79" spans="8:143" hidden="1" x14ac:dyDescent="0.2">
      <c r="H79" s="59">
        <v>13</v>
      </c>
      <c r="I79" s="59"/>
      <c r="J79" s="59"/>
      <c r="K79" s="59"/>
      <c r="R79" s="1"/>
      <c r="S79" s="1"/>
      <c r="T79" s="1"/>
      <c r="U79" s="1"/>
      <c r="V79" s="1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</row>
    <row r="80" spans="8:143" hidden="1" x14ac:dyDescent="0.2">
      <c r="H80" s="59">
        <v>14</v>
      </c>
      <c r="I80" s="59"/>
      <c r="J80" s="59"/>
      <c r="K80" s="59"/>
      <c r="R80" s="1"/>
      <c r="S80" s="1"/>
      <c r="T80" s="1"/>
      <c r="U80" s="1"/>
      <c r="V80" s="1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</row>
    <row r="81" spans="8:143" hidden="1" x14ac:dyDescent="0.2">
      <c r="H81" s="59">
        <v>15</v>
      </c>
      <c r="I81" s="59">
        <v>5</v>
      </c>
      <c r="J81" s="59"/>
      <c r="K81" s="59"/>
      <c r="R81" s="1"/>
      <c r="S81" s="1"/>
      <c r="T81" s="1"/>
      <c r="U81" s="1"/>
      <c r="V81" s="1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</row>
    <row r="82" spans="8:143" hidden="1" x14ac:dyDescent="0.2">
      <c r="H82" s="59">
        <v>16</v>
      </c>
      <c r="I82" s="59"/>
      <c r="J82" s="59"/>
      <c r="K82" s="59"/>
      <c r="R82" s="1"/>
      <c r="S82" s="1"/>
      <c r="T82" s="1"/>
      <c r="U82" s="1"/>
      <c r="V82" s="1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</row>
    <row r="83" spans="8:143" hidden="1" x14ac:dyDescent="0.2">
      <c r="H83" s="59">
        <v>17</v>
      </c>
      <c r="I83" s="59"/>
      <c r="J83" s="59"/>
      <c r="K83" s="59"/>
      <c r="R83" s="1"/>
      <c r="S83" s="1"/>
      <c r="T83" s="1"/>
      <c r="U83" s="1"/>
      <c r="V83" s="1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</row>
    <row r="84" spans="8:143" hidden="1" x14ac:dyDescent="0.2">
      <c r="H84" s="59">
        <v>18</v>
      </c>
      <c r="I84" s="59">
        <v>6</v>
      </c>
      <c r="J84" s="59">
        <v>3</v>
      </c>
      <c r="K84" s="59"/>
      <c r="R84" s="1"/>
      <c r="S84" s="1"/>
      <c r="T84" s="1"/>
      <c r="U84" s="1"/>
      <c r="V84" s="1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</row>
    <row r="85" spans="8:143" hidden="1" x14ac:dyDescent="0.2">
      <c r="H85" s="59">
        <v>19</v>
      </c>
      <c r="I85" s="59"/>
      <c r="J85" s="59"/>
      <c r="K85" s="59"/>
      <c r="R85" s="1"/>
      <c r="S85" s="1"/>
      <c r="T85" s="1"/>
      <c r="U85" s="1"/>
      <c r="V85" s="1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</row>
    <row r="86" spans="8:143" hidden="1" x14ac:dyDescent="0.2">
      <c r="H86" s="59">
        <v>20</v>
      </c>
      <c r="I86" s="59"/>
      <c r="J86" s="59"/>
      <c r="K86" s="59"/>
      <c r="R86" s="1"/>
      <c r="S86" s="1"/>
      <c r="T86" s="1"/>
      <c r="U86" s="1"/>
      <c r="V86" s="1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</row>
    <row r="87" spans="8:143" hidden="1" x14ac:dyDescent="0.2">
      <c r="H87" s="59">
        <v>21</v>
      </c>
      <c r="I87" s="59">
        <v>7</v>
      </c>
      <c r="J87" s="59"/>
      <c r="K87" s="59"/>
      <c r="R87" s="1"/>
      <c r="S87" s="1"/>
      <c r="T87" s="1"/>
      <c r="U87" s="1"/>
      <c r="V87" s="1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</row>
    <row r="88" spans="8:143" hidden="1" x14ac:dyDescent="0.2">
      <c r="H88" s="59">
        <v>22</v>
      </c>
      <c r="I88" s="59"/>
      <c r="J88" s="59"/>
      <c r="K88" s="59"/>
      <c r="R88" s="1"/>
      <c r="S88" s="1"/>
      <c r="T88" s="1"/>
      <c r="U88" s="1"/>
      <c r="V88" s="1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</row>
    <row r="89" spans="8:143" hidden="1" x14ac:dyDescent="0.2">
      <c r="H89" s="59">
        <v>23</v>
      </c>
      <c r="I89" s="59"/>
      <c r="J89" s="59"/>
      <c r="K89" s="59"/>
      <c r="R89" s="1"/>
      <c r="S89" s="1"/>
      <c r="T89" s="1"/>
      <c r="U89" s="1"/>
      <c r="V89" s="1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</row>
    <row r="90" spans="8:143" hidden="1" x14ac:dyDescent="0.2">
      <c r="H90" s="59">
        <v>24</v>
      </c>
      <c r="I90" s="59">
        <v>8</v>
      </c>
      <c r="J90" s="59">
        <v>4</v>
      </c>
      <c r="K90" s="59"/>
      <c r="R90" s="1"/>
      <c r="S90" s="1"/>
      <c r="T90" s="1"/>
      <c r="U90" s="1"/>
      <c r="V90" s="1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</row>
    <row r="91" spans="8:143" hidden="1" x14ac:dyDescent="0.2">
      <c r="H91" s="59">
        <v>25</v>
      </c>
      <c r="I91" s="59"/>
      <c r="J91" s="59"/>
      <c r="K91" s="59"/>
      <c r="R91" s="1"/>
      <c r="S91" s="1"/>
      <c r="T91" s="1"/>
      <c r="U91" s="1"/>
      <c r="V91" s="1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</row>
    <row r="92" spans="8:143" hidden="1" x14ac:dyDescent="0.2">
      <c r="H92" s="59">
        <v>26</v>
      </c>
      <c r="I92" s="59"/>
      <c r="J92" s="59"/>
      <c r="K92" s="59"/>
      <c r="R92" s="1"/>
      <c r="S92" s="1"/>
      <c r="T92" s="1"/>
      <c r="U92" s="1"/>
      <c r="V92" s="1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</row>
    <row r="93" spans="8:143" hidden="1" x14ac:dyDescent="0.2">
      <c r="H93" s="59">
        <v>27</v>
      </c>
      <c r="I93" s="59">
        <v>9</v>
      </c>
      <c r="J93" s="59"/>
      <c r="K93" s="59"/>
      <c r="R93" s="1"/>
      <c r="S93" s="1"/>
      <c r="T93" s="1"/>
      <c r="U93" s="1"/>
      <c r="V93" s="1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</row>
    <row r="94" spans="8:143" hidden="1" x14ac:dyDescent="0.2">
      <c r="H94" s="59">
        <v>28</v>
      </c>
      <c r="I94" s="59"/>
      <c r="J94" s="59"/>
      <c r="K94" s="59"/>
      <c r="R94" s="1"/>
      <c r="S94" s="1"/>
      <c r="T94" s="1"/>
      <c r="U94" s="1"/>
      <c r="V94" s="1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</row>
    <row r="95" spans="8:143" hidden="1" x14ac:dyDescent="0.2">
      <c r="H95" s="59">
        <v>29</v>
      </c>
      <c r="I95" s="59"/>
      <c r="J95" s="59"/>
      <c r="K95" s="59"/>
      <c r="R95" s="1"/>
      <c r="S95" s="1"/>
      <c r="T95" s="1"/>
      <c r="U95" s="1"/>
      <c r="V95" s="1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</row>
    <row r="96" spans="8:143" hidden="1" x14ac:dyDescent="0.2">
      <c r="H96" s="59">
        <v>30</v>
      </c>
      <c r="I96" s="59">
        <v>10</v>
      </c>
      <c r="J96" s="59">
        <v>5</v>
      </c>
      <c r="K96" s="59"/>
      <c r="R96" s="1"/>
      <c r="S96" s="1"/>
      <c r="T96" s="1"/>
      <c r="U96" s="1"/>
      <c r="V96" s="1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</row>
    <row r="97" spans="8:143" hidden="1" x14ac:dyDescent="0.2">
      <c r="H97" s="59">
        <v>31</v>
      </c>
      <c r="I97" s="59"/>
      <c r="J97" s="59"/>
      <c r="K97" s="59"/>
      <c r="R97" s="1"/>
      <c r="S97" s="1"/>
      <c r="T97" s="1"/>
      <c r="U97" s="1"/>
      <c r="V97" s="1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</row>
    <row r="98" spans="8:143" hidden="1" x14ac:dyDescent="0.2">
      <c r="H98" s="59">
        <v>32</v>
      </c>
      <c r="I98" s="59"/>
      <c r="J98" s="59"/>
      <c r="K98" s="59"/>
      <c r="R98" s="1"/>
      <c r="S98" s="1"/>
      <c r="T98" s="1"/>
      <c r="U98" s="1"/>
      <c r="V98" s="1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</row>
    <row r="99" spans="8:143" hidden="1" x14ac:dyDescent="0.2">
      <c r="H99" s="59">
        <v>33</v>
      </c>
      <c r="I99" s="59">
        <v>11</v>
      </c>
      <c r="J99" s="59"/>
      <c r="K99" s="59"/>
      <c r="R99" s="1"/>
      <c r="S99" s="1"/>
      <c r="T99" s="1"/>
      <c r="U99" s="1"/>
      <c r="V99" s="1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</row>
    <row r="100" spans="8:143" hidden="1" x14ac:dyDescent="0.2">
      <c r="H100" s="59">
        <v>34</v>
      </c>
      <c r="I100" s="59"/>
      <c r="J100" s="59"/>
      <c r="K100" s="59"/>
      <c r="R100" s="1"/>
      <c r="S100" s="1"/>
      <c r="T100" s="1"/>
      <c r="U100" s="1"/>
      <c r="V100" s="1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</row>
    <row r="101" spans="8:143" hidden="1" x14ac:dyDescent="0.2">
      <c r="H101" s="59">
        <v>35</v>
      </c>
      <c r="I101" s="59"/>
      <c r="J101" s="59"/>
      <c r="K101" s="59"/>
      <c r="R101" s="1"/>
      <c r="S101" s="1"/>
      <c r="T101" s="1"/>
      <c r="U101" s="1"/>
      <c r="V101" s="1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</row>
    <row r="102" spans="8:143" hidden="1" x14ac:dyDescent="0.2">
      <c r="H102" s="59">
        <v>36</v>
      </c>
      <c r="I102" s="59">
        <v>12</v>
      </c>
      <c r="J102" s="59">
        <v>6</v>
      </c>
      <c r="K102" s="59">
        <v>1</v>
      </c>
      <c r="R102" s="1"/>
      <c r="S102" s="1"/>
      <c r="T102" s="1"/>
      <c r="U102" s="1"/>
      <c r="V102" s="1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</row>
    <row r="103" spans="8:143" hidden="1" x14ac:dyDescent="0.2">
      <c r="H103" s="59">
        <v>37</v>
      </c>
      <c r="I103" s="59"/>
      <c r="J103" s="59"/>
      <c r="K103" s="59"/>
      <c r="R103" s="1"/>
      <c r="S103" s="1"/>
      <c r="T103" s="1"/>
      <c r="U103" s="1"/>
      <c r="V103" s="1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</row>
    <row r="104" spans="8:143" hidden="1" x14ac:dyDescent="0.2">
      <c r="H104" s="59">
        <v>38</v>
      </c>
      <c r="I104" s="59"/>
      <c r="J104" s="59"/>
      <c r="K104" s="59"/>
      <c r="R104" s="1"/>
      <c r="S104" s="1"/>
      <c r="T104" s="1"/>
      <c r="U104" s="1"/>
      <c r="V104" s="1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</row>
    <row r="105" spans="8:143" hidden="1" x14ac:dyDescent="0.2">
      <c r="H105" s="59">
        <v>39</v>
      </c>
      <c r="I105" s="59">
        <v>13</v>
      </c>
      <c r="J105" s="59"/>
      <c r="K105" s="59"/>
      <c r="R105" s="1"/>
      <c r="S105" s="1"/>
      <c r="T105" s="1"/>
      <c r="U105" s="1"/>
      <c r="V105" s="1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</row>
    <row r="106" spans="8:143" hidden="1" x14ac:dyDescent="0.2">
      <c r="H106" s="59">
        <v>40</v>
      </c>
      <c r="I106" s="59"/>
      <c r="J106" s="59"/>
      <c r="K106" s="59"/>
      <c r="R106" s="1"/>
      <c r="S106" s="1"/>
      <c r="T106" s="1"/>
      <c r="U106" s="1"/>
      <c r="V106" s="1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</row>
    <row r="107" spans="8:143" hidden="1" x14ac:dyDescent="0.2">
      <c r="H107" s="59">
        <v>41</v>
      </c>
      <c r="I107" s="59"/>
      <c r="J107" s="59"/>
      <c r="K107" s="59"/>
      <c r="R107" s="1"/>
      <c r="S107" s="1"/>
      <c r="T107" s="1"/>
      <c r="U107" s="1"/>
      <c r="V107" s="1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</row>
    <row r="108" spans="8:143" hidden="1" x14ac:dyDescent="0.2">
      <c r="H108" s="59">
        <v>42</v>
      </c>
      <c r="I108" s="59">
        <v>14</v>
      </c>
      <c r="J108" s="59">
        <v>7</v>
      </c>
      <c r="K108" s="59">
        <v>2</v>
      </c>
      <c r="R108" s="1"/>
      <c r="S108" s="1"/>
      <c r="T108" s="1"/>
      <c r="U108" s="1"/>
      <c r="V108" s="1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</row>
    <row r="109" spans="8:143" hidden="1" x14ac:dyDescent="0.2">
      <c r="H109" s="59">
        <v>43</v>
      </c>
      <c r="I109" s="59"/>
      <c r="J109" s="59"/>
      <c r="K109" s="59"/>
      <c r="R109" s="1"/>
      <c r="S109" s="1"/>
      <c r="T109" s="1"/>
      <c r="U109" s="1"/>
      <c r="V109" s="1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</row>
    <row r="110" spans="8:143" hidden="1" x14ac:dyDescent="0.2">
      <c r="H110" s="59">
        <v>44</v>
      </c>
      <c r="I110" s="59"/>
      <c r="J110" s="59"/>
      <c r="K110" s="59"/>
      <c r="R110" s="1"/>
      <c r="S110" s="1"/>
      <c r="T110" s="1"/>
      <c r="U110" s="1"/>
      <c r="V110" s="1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</row>
    <row r="111" spans="8:143" hidden="1" x14ac:dyDescent="0.2">
      <c r="H111" s="59">
        <v>45</v>
      </c>
      <c r="I111" s="59">
        <v>15</v>
      </c>
      <c r="J111" s="59"/>
      <c r="K111" s="59"/>
      <c r="R111" s="1"/>
      <c r="S111" s="1"/>
      <c r="T111" s="1"/>
      <c r="U111" s="1"/>
      <c r="V111" s="1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</row>
    <row r="112" spans="8:143" hidden="1" x14ac:dyDescent="0.2">
      <c r="H112" s="59">
        <v>46</v>
      </c>
      <c r="I112" s="59"/>
      <c r="J112" s="59"/>
      <c r="K112" s="59"/>
      <c r="R112" s="1"/>
      <c r="S112" s="1"/>
      <c r="T112" s="1"/>
      <c r="U112" s="1"/>
      <c r="V112" s="1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</row>
    <row r="113" spans="8:143" hidden="1" x14ac:dyDescent="0.2">
      <c r="H113" s="59">
        <v>47</v>
      </c>
      <c r="I113" s="59"/>
      <c r="J113" s="59"/>
      <c r="K113" s="59"/>
      <c r="R113" s="1"/>
      <c r="S113" s="1"/>
      <c r="T113" s="1"/>
      <c r="U113" s="1"/>
      <c r="V113" s="1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</row>
    <row r="114" spans="8:143" hidden="1" x14ac:dyDescent="0.2">
      <c r="H114" s="59">
        <v>48</v>
      </c>
      <c r="I114" s="59">
        <v>16</v>
      </c>
      <c r="J114" s="59">
        <v>8</v>
      </c>
      <c r="K114" s="59">
        <v>3</v>
      </c>
      <c r="R114" s="1"/>
      <c r="S114" s="1"/>
      <c r="T114" s="1"/>
      <c r="U114" s="1"/>
      <c r="V114" s="1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</row>
    <row r="115" spans="8:143" hidden="1" x14ac:dyDescent="0.2">
      <c r="H115" s="59">
        <v>49</v>
      </c>
      <c r="I115" s="59"/>
      <c r="J115" s="59"/>
      <c r="K115" s="59"/>
      <c r="R115" s="1"/>
      <c r="S115" s="1"/>
      <c r="T115" s="1"/>
      <c r="U115" s="1"/>
      <c r="V115" s="1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</row>
    <row r="116" spans="8:143" hidden="1" x14ac:dyDescent="0.2">
      <c r="H116" s="59">
        <v>50</v>
      </c>
      <c r="I116" s="59"/>
      <c r="J116" s="59"/>
      <c r="K116" s="59"/>
      <c r="R116" s="1"/>
      <c r="S116" s="1"/>
      <c r="T116" s="1"/>
      <c r="U116" s="1"/>
      <c r="V116" s="1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</row>
    <row r="117" spans="8:143" hidden="1" x14ac:dyDescent="0.2">
      <c r="H117" s="59">
        <v>51</v>
      </c>
      <c r="I117" s="59">
        <v>17</v>
      </c>
      <c r="J117" s="59"/>
      <c r="K117" s="59"/>
      <c r="R117" s="1"/>
      <c r="S117" s="1"/>
      <c r="T117" s="1"/>
      <c r="U117" s="1"/>
      <c r="V117" s="1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</row>
    <row r="118" spans="8:143" hidden="1" x14ac:dyDescent="0.2">
      <c r="H118" s="59">
        <v>52</v>
      </c>
      <c r="I118" s="59"/>
      <c r="J118" s="59"/>
      <c r="K118" s="59"/>
      <c r="R118" s="1"/>
      <c r="S118" s="1"/>
      <c r="T118" s="1"/>
      <c r="U118" s="1"/>
      <c r="V118" s="1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</row>
    <row r="119" spans="8:143" hidden="1" x14ac:dyDescent="0.2">
      <c r="H119" s="59">
        <v>53</v>
      </c>
      <c r="I119" s="59"/>
      <c r="J119" s="59"/>
      <c r="K119" s="59"/>
      <c r="R119" s="1"/>
      <c r="S119" s="1"/>
      <c r="T119" s="1"/>
      <c r="U119" s="1"/>
      <c r="V119" s="1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</row>
    <row r="120" spans="8:143" hidden="1" x14ac:dyDescent="0.2">
      <c r="H120" s="59">
        <v>54</v>
      </c>
      <c r="I120" s="59">
        <v>18</v>
      </c>
      <c r="J120" s="59">
        <v>9</v>
      </c>
      <c r="K120" s="59">
        <v>4</v>
      </c>
      <c r="R120" s="1"/>
      <c r="S120" s="1"/>
      <c r="T120" s="1"/>
      <c r="U120" s="1"/>
      <c r="V120" s="1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</row>
    <row r="121" spans="8:143" hidden="1" x14ac:dyDescent="0.2">
      <c r="H121" s="59">
        <v>55</v>
      </c>
      <c r="I121" s="59"/>
      <c r="J121" s="59"/>
      <c r="K121" s="59"/>
      <c r="R121" s="1"/>
      <c r="S121" s="1"/>
      <c r="T121" s="1"/>
      <c r="U121" s="1"/>
      <c r="V121" s="1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</row>
    <row r="122" spans="8:143" hidden="1" x14ac:dyDescent="0.2">
      <c r="H122" s="59">
        <v>56</v>
      </c>
      <c r="I122" s="59"/>
      <c r="J122" s="59"/>
      <c r="K122" s="59"/>
      <c r="R122" s="1"/>
      <c r="S122" s="1"/>
      <c r="T122" s="1"/>
      <c r="U122" s="1"/>
      <c r="V122" s="1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</row>
    <row r="123" spans="8:143" hidden="1" x14ac:dyDescent="0.2">
      <c r="H123" s="59">
        <v>57</v>
      </c>
      <c r="I123" s="59">
        <v>19</v>
      </c>
      <c r="J123" s="59"/>
      <c r="K123" s="59"/>
      <c r="R123" s="1"/>
      <c r="S123" s="1"/>
      <c r="T123" s="1"/>
      <c r="U123" s="1"/>
      <c r="V123" s="1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</row>
    <row r="124" spans="8:143" hidden="1" x14ac:dyDescent="0.2">
      <c r="H124" s="59">
        <v>58</v>
      </c>
      <c r="I124" s="59"/>
      <c r="J124" s="59"/>
      <c r="K124" s="59"/>
      <c r="R124" s="1"/>
      <c r="S124" s="1"/>
      <c r="T124" s="1"/>
      <c r="U124" s="1"/>
      <c r="V124" s="1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</row>
    <row r="125" spans="8:143" hidden="1" x14ac:dyDescent="0.2">
      <c r="H125" s="59">
        <v>59</v>
      </c>
      <c r="I125" s="59"/>
      <c r="J125" s="59"/>
      <c r="K125" s="59"/>
      <c r="R125" s="1"/>
      <c r="S125" s="1"/>
      <c r="T125" s="1"/>
      <c r="U125" s="1"/>
      <c r="V125" s="1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</row>
    <row r="126" spans="8:143" hidden="1" x14ac:dyDescent="0.2">
      <c r="H126" s="59">
        <v>60</v>
      </c>
      <c r="I126" s="59">
        <v>20</v>
      </c>
      <c r="J126" s="59">
        <v>10</v>
      </c>
      <c r="K126" s="59">
        <v>5</v>
      </c>
      <c r="R126" s="1"/>
      <c r="S126" s="1"/>
      <c r="T126" s="1"/>
      <c r="U126" s="1"/>
      <c r="V126" s="1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</row>
    <row r="127" spans="8:143" hidden="1" x14ac:dyDescent="0.2">
      <c r="R127" s="1"/>
      <c r="S127" s="1"/>
      <c r="T127" s="1"/>
      <c r="U127" s="1"/>
      <c r="V127" s="1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</row>
    <row r="128" spans="8:143" hidden="1" x14ac:dyDescent="0.2">
      <c r="R128" s="1"/>
      <c r="S128" s="1"/>
      <c r="T128" s="1"/>
      <c r="U128" s="1"/>
      <c r="V128" s="1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</row>
    <row r="129" spans="18:143" x14ac:dyDescent="0.2">
      <c r="R129" s="1"/>
      <c r="S129" s="1"/>
      <c r="T129" s="1"/>
      <c r="U129" s="1"/>
      <c r="V129" s="1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</row>
    <row r="130" spans="18:143" x14ac:dyDescent="0.2">
      <c r="R130" s="1"/>
      <c r="S130" s="1"/>
      <c r="T130" s="1"/>
      <c r="U130" s="1"/>
      <c r="V130" s="1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</row>
    <row r="131" spans="18:143" x14ac:dyDescent="0.2">
      <c r="R131" s="1"/>
      <c r="S131" s="1"/>
      <c r="T131" s="1"/>
      <c r="U131" s="1"/>
      <c r="V131" s="1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</row>
    <row r="132" spans="18:143" x14ac:dyDescent="0.2">
      <c r="R132" s="1"/>
      <c r="S132" s="1"/>
      <c r="T132" s="1"/>
      <c r="U132" s="1"/>
      <c r="V132" s="1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</row>
    <row r="133" spans="18:143" x14ac:dyDescent="0.2">
      <c r="R133" s="1"/>
      <c r="S133" s="1"/>
      <c r="T133" s="1"/>
      <c r="U133" s="1"/>
      <c r="V133" s="1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</row>
    <row r="134" spans="18:143" x14ac:dyDescent="0.2">
      <c r="R134" s="1"/>
      <c r="S134" s="1"/>
      <c r="T134" s="1"/>
      <c r="U134" s="1"/>
      <c r="V134" s="1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</row>
    <row r="135" spans="18:143" x14ac:dyDescent="0.2">
      <c r="R135" s="1"/>
      <c r="S135" s="1"/>
      <c r="T135" s="1"/>
      <c r="U135" s="1"/>
      <c r="V135" s="1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</row>
    <row r="136" spans="18:143" x14ac:dyDescent="0.2">
      <c r="R136" s="1"/>
      <c r="S136" s="1"/>
      <c r="T136" s="1"/>
      <c r="U136" s="1"/>
      <c r="V136" s="1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</row>
    <row r="137" spans="18:143" x14ac:dyDescent="0.2">
      <c r="R137" s="1"/>
      <c r="S137" s="1"/>
      <c r="T137" s="1"/>
      <c r="U137" s="1"/>
      <c r="V137" s="1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</row>
    <row r="138" spans="18:143" x14ac:dyDescent="0.2">
      <c r="R138" s="1"/>
      <c r="S138" s="1"/>
      <c r="T138" s="1"/>
      <c r="U138" s="1"/>
      <c r="V138" s="1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</row>
    <row r="139" spans="18:143" x14ac:dyDescent="0.2">
      <c r="R139" s="1"/>
      <c r="S139" s="1"/>
      <c r="T139" s="1"/>
      <c r="U139" s="1"/>
      <c r="V139" s="1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</row>
    <row r="140" spans="18:143" x14ac:dyDescent="0.2">
      <c r="R140" s="1"/>
      <c r="S140" s="1"/>
      <c r="T140" s="1"/>
      <c r="U140" s="1"/>
      <c r="V140" s="1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</row>
    <row r="141" spans="18:143" x14ac:dyDescent="0.2">
      <c r="R141" s="1"/>
      <c r="S141" s="1"/>
      <c r="T141" s="1"/>
      <c r="U141" s="1"/>
      <c r="V141" s="1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</row>
    <row r="142" spans="18:143" x14ac:dyDescent="0.2">
      <c r="R142" s="1"/>
      <c r="S142" s="1"/>
      <c r="T142" s="1"/>
      <c r="U142" s="1"/>
      <c r="V142" s="1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</row>
    <row r="143" spans="18:143" x14ac:dyDescent="0.2">
      <c r="R143" s="1"/>
      <c r="S143" s="1"/>
      <c r="T143" s="1"/>
      <c r="U143" s="1"/>
      <c r="V143" s="1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</row>
    <row r="144" spans="18:143" x14ac:dyDescent="0.2">
      <c r="R144" s="1"/>
      <c r="S144" s="1"/>
      <c r="T144" s="1"/>
      <c r="U144" s="1"/>
      <c r="V144" s="1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</row>
    <row r="145" spans="18:143" x14ac:dyDescent="0.2">
      <c r="R145" s="1"/>
      <c r="S145" s="1"/>
      <c r="T145" s="1"/>
      <c r="U145" s="1"/>
      <c r="V145" s="1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</row>
    <row r="146" spans="18:143" x14ac:dyDescent="0.2">
      <c r="R146" s="1"/>
      <c r="S146" s="1"/>
      <c r="T146" s="1"/>
      <c r="U146" s="1"/>
      <c r="V146" s="1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</row>
    <row r="147" spans="18:143" x14ac:dyDescent="0.2">
      <c r="R147" s="1"/>
      <c r="S147" s="1"/>
      <c r="T147" s="1"/>
      <c r="U147" s="1"/>
      <c r="V147" s="1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</row>
    <row r="148" spans="18:143" x14ac:dyDescent="0.2">
      <c r="R148" s="1"/>
      <c r="S148" s="1"/>
      <c r="T148" s="1"/>
      <c r="U148" s="1"/>
      <c r="V148" s="1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</row>
    <row r="149" spans="18:143" x14ac:dyDescent="0.2">
      <c r="R149" s="1"/>
      <c r="S149" s="1"/>
      <c r="T149" s="1"/>
      <c r="U149" s="1"/>
      <c r="V149" s="1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</row>
    <row r="150" spans="18:143" x14ac:dyDescent="0.2">
      <c r="R150" s="1"/>
      <c r="S150" s="1"/>
      <c r="T150" s="1"/>
      <c r="U150" s="1"/>
      <c r="V150" s="1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</row>
    <row r="151" spans="18:143" x14ac:dyDescent="0.2">
      <c r="R151" s="1"/>
      <c r="S151" s="1"/>
      <c r="T151" s="1"/>
      <c r="U151" s="1"/>
      <c r="V151" s="1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</row>
    <row r="152" spans="18:143" x14ac:dyDescent="0.2">
      <c r="R152" s="1"/>
      <c r="S152" s="1"/>
      <c r="T152" s="1"/>
      <c r="U152" s="1"/>
      <c r="V152" s="1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</row>
    <row r="153" spans="18:143" x14ac:dyDescent="0.2">
      <c r="R153" s="1"/>
      <c r="S153" s="1"/>
      <c r="T153" s="1"/>
      <c r="U153" s="1"/>
      <c r="V153" s="1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</row>
    <row r="154" spans="18:143" x14ac:dyDescent="0.2">
      <c r="R154" s="1"/>
      <c r="S154" s="1"/>
      <c r="T154" s="1"/>
      <c r="U154" s="1"/>
      <c r="V154" s="1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</row>
    <row r="155" spans="18:143" x14ac:dyDescent="0.2">
      <c r="R155" s="1"/>
      <c r="S155" s="1"/>
      <c r="T155" s="1"/>
      <c r="U155" s="1"/>
      <c r="V155" s="1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</row>
    <row r="156" spans="18:143" x14ac:dyDescent="0.2">
      <c r="R156" s="1"/>
      <c r="S156" s="1"/>
      <c r="T156" s="1"/>
      <c r="U156" s="1"/>
      <c r="V156" s="1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</row>
    <row r="157" spans="18:143" x14ac:dyDescent="0.2">
      <c r="R157" s="1"/>
      <c r="S157" s="1"/>
      <c r="T157" s="1"/>
      <c r="U157" s="1"/>
      <c r="V157" s="1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</row>
    <row r="158" spans="18:143" x14ac:dyDescent="0.2">
      <c r="R158" s="1"/>
      <c r="S158" s="1"/>
      <c r="T158" s="1"/>
      <c r="U158" s="1"/>
      <c r="V158" s="1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</row>
    <row r="159" spans="18:143" x14ac:dyDescent="0.2">
      <c r="R159" s="1"/>
      <c r="S159" s="1"/>
      <c r="T159" s="1"/>
      <c r="U159" s="1"/>
      <c r="V159" s="1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</row>
    <row r="160" spans="18:143" x14ac:dyDescent="0.2">
      <c r="R160" s="1"/>
      <c r="S160" s="1"/>
      <c r="T160" s="1"/>
      <c r="U160" s="1"/>
      <c r="V160" s="1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</row>
    <row r="161" spans="18:143" x14ac:dyDescent="0.2">
      <c r="R161" s="1"/>
      <c r="S161" s="1"/>
      <c r="T161" s="1"/>
      <c r="U161" s="1"/>
      <c r="V161" s="1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</row>
    <row r="162" spans="18:143" x14ac:dyDescent="0.2">
      <c r="R162" s="1"/>
      <c r="S162" s="1"/>
      <c r="T162" s="1"/>
      <c r="U162" s="1"/>
      <c r="V162" s="1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</row>
    <row r="163" spans="18:143" x14ac:dyDescent="0.2">
      <c r="R163" s="1"/>
      <c r="S163" s="1"/>
      <c r="T163" s="1"/>
      <c r="U163" s="1"/>
      <c r="V163" s="1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</row>
    <row r="164" spans="18:143" x14ac:dyDescent="0.2">
      <c r="R164" s="1"/>
      <c r="S164" s="1"/>
      <c r="T164" s="1"/>
      <c r="U164" s="1"/>
      <c r="V164" s="1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</row>
    <row r="165" spans="18:143" x14ac:dyDescent="0.2">
      <c r="R165" s="1"/>
      <c r="S165" s="1"/>
      <c r="T165" s="1"/>
      <c r="U165" s="1"/>
      <c r="V165" s="1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</row>
    <row r="166" spans="18:143" x14ac:dyDescent="0.2">
      <c r="R166" s="1"/>
      <c r="S166" s="1"/>
      <c r="T166" s="1"/>
      <c r="U166" s="1"/>
      <c r="V166" s="1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</row>
    <row r="167" spans="18:143" x14ac:dyDescent="0.2">
      <c r="R167" s="1"/>
      <c r="S167" s="1"/>
      <c r="T167" s="1"/>
      <c r="U167" s="1"/>
      <c r="V167" s="1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</row>
    <row r="168" spans="18:143" x14ac:dyDescent="0.2">
      <c r="R168" s="1"/>
      <c r="S168" s="1"/>
      <c r="T168" s="1"/>
      <c r="U168" s="1"/>
      <c r="V168" s="1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</row>
    <row r="169" spans="18:143" x14ac:dyDescent="0.2">
      <c r="R169" s="1"/>
      <c r="S169" s="1"/>
      <c r="T169" s="1"/>
      <c r="U169" s="1"/>
      <c r="V169" s="1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</row>
    <row r="170" spans="18:143" x14ac:dyDescent="0.2">
      <c r="R170" s="1"/>
      <c r="S170" s="1"/>
      <c r="T170" s="1"/>
      <c r="U170" s="1"/>
      <c r="V170" s="1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</row>
    <row r="171" spans="18:143" x14ac:dyDescent="0.2">
      <c r="R171" s="1"/>
      <c r="S171" s="1"/>
      <c r="T171" s="1"/>
      <c r="U171" s="1"/>
      <c r="V171" s="1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</row>
    <row r="172" spans="18:143" x14ac:dyDescent="0.2">
      <c r="R172" s="1"/>
      <c r="S172" s="1"/>
      <c r="T172" s="1"/>
      <c r="U172" s="1"/>
      <c r="V172" s="1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</row>
    <row r="173" spans="18:143" x14ac:dyDescent="0.2">
      <c r="R173" s="1"/>
      <c r="S173" s="1"/>
      <c r="T173" s="1"/>
      <c r="U173" s="1"/>
      <c r="V173" s="1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</row>
    <row r="174" spans="18:143" x14ac:dyDescent="0.2">
      <c r="R174" s="1"/>
      <c r="S174" s="1"/>
      <c r="T174" s="1"/>
      <c r="U174" s="1"/>
      <c r="V174" s="1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</row>
    <row r="175" spans="18:143" x14ac:dyDescent="0.2">
      <c r="R175" s="1"/>
      <c r="S175" s="1"/>
      <c r="T175" s="1"/>
      <c r="U175" s="1"/>
      <c r="V175" s="1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</row>
    <row r="176" spans="18:143" x14ac:dyDescent="0.2">
      <c r="R176" s="1"/>
      <c r="S176" s="1"/>
      <c r="T176" s="1"/>
      <c r="U176" s="1"/>
      <c r="V176" s="1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</row>
    <row r="177" spans="18:143" x14ac:dyDescent="0.2">
      <c r="R177" s="1"/>
      <c r="S177" s="1"/>
      <c r="T177" s="1"/>
      <c r="U177" s="1"/>
      <c r="V177" s="1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</row>
    <row r="178" spans="18:143" x14ac:dyDescent="0.2">
      <c r="R178" s="1"/>
      <c r="S178" s="1"/>
      <c r="T178" s="1"/>
      <c r="U178" s="1"/>
      <c r="V178" s="1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</row>
    <row r="179" spans="18:143" x14ac:dyDescent="0.2">
      <c r="R179" s="1"/>
      <c r="S179" s="1"/>
      <c r="T179" s="1"/>
      <c r="U179" s="1"/>
      <c r="V179" s="1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</row>
    <row r="180" spans="18:143" x14ac:dyDescent="0.2">
      <c r="R180" s="1"/>
      <c r="S180" s="1"/>
      <c r="T180" s="1"/>
      <c r="U180" s="1"/>
      <c r="V180" s="1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</row>
    <row r="181" spans="18:143" x14ac:dyDescent="0.2">
      <c r="R181" s="1"/>
      <c r="S181" s="1"/>
      <c r="T181" s="1"/>
      <c r="U181" s="1"/>
      <c r="V181" s="1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</row>
    <row r="182" spans="18:143" x14ac:dyDescent="0.2">
      <c r="R182" s="1"/>
      <c r="S182" s="1"/>
      <c r="T182" s="1"/>
      <c r="U182" s="1"/>
      <c r="V182" s="1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</row>
    <row r="183" spans="18:143" x14ac:dyDescent="0.2">
      <c r="R183" s="1"/>
      <c r="S183" s="1"/>
      <c r="T183" s="1"/>
      <c r="U183" s="1"/>
      <c r="V183" s="1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</row>
    <row r="184" spans="18:143" x14ac:dyDescent="0.2">
      <c r="R184" s="1"/>
      <c r="S184" s="1"/>
      <c r="T184" s="1"/>
      <c r="U184" s="1"/>
      <c r="V184" s="1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</row>
    <row r="185" spans="18:143" x14ac:dyDescent="0.2">
      <c r="R185" s="1"/>
      <c r="S185" s="1"/>
      <c r="T185" s="1"/>
      <c r="U185" s="1"/>
      <c r="V185" s="1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</row>
    <row r="186" spans="18:143" x14ac:dyDescent="0.2">
      <c r="R186" s="1"/>
      <c r="S186" s="1"/>
      <c r="T186" s="1"/>
      <c r="U186" s="1"/>
      <c r="V186" s="1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</row>
    <row r="187" spans="18:143" x14ac:dyDescent="0.2">
      <c r="R187" s="1"/>
      <c r="S187" s="1"/>
      <c r="T187" s="1"/>
      <c r="U187" s="1"/>
      <c r="V187" s="1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</row>
    <row r="188" spans="18:143" x14ac:dyDescent="0.2">
      <c r="R188" s="1"/>
      <c r="S188" s="1"/>
      <c r="T188" s="1"/>
      <c r="U188" s="1"/>
      <c r="V188" s="1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</row>
    <row r="189" spans="18:143" x14ac:dyDescent="0.2">
      <c r="R189" s="1"/>
      <c r="S189" s="1"/>
      <c r="T189" s="1"/>
      <c r="U189" s="1"/>
      <c r="V189" s="1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</row>
    <row r="190" spans="18:143" x14ac:dyDescent="0.2">
      <c r="R190" s="1"/>
      <c r="S190" s="1"/>
      <c r="T190" s="1"/>
      <c r="U190" s="1"/>
      <c r="V190" s="1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</row>
    <row r="191" spans="18:143" x14ac:dyDescent="0.2">
      <c r="R191" s="1"/>
      <c r="S191" s="1"/>
      <c r="T191" s="1"/>
      <c r="U191" s="1"/>
      <c r="V191" s="1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</row>
    <row r="192" spans="18:143" x14ac:dyDescent="0.2">
      <c r="R192" s="1"/>
      <c r="S192" s="1"/>
      <c r="T192" s="1"/>
      <c r="U192" s="1"/>
      <c r="V192" s="1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</row>
    <row r="193" spans="18:143" x14ac:dyDescent="0.2">
      <c r="R193" s="1"/>
      <c r="S193" s="1"/>
      <c r="T193" s="1"/>
      <c r="U193" s="1"/>
      <c r="V193" s="1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</row>
    <row r="194" spans="18:143" x14ac:dyDescent="0.2">
      <c r="R194" s="1"/>
      <c r="S194" s="1"/>
      <c r="T194" s="1"/>
      <c r="U194" s="1"/>
      <c r="V194" s="1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</row>
    <row r="195" spans="18:143" x14ac:dyDescent="0.2">
      <c r="R195" s="1"/>
      <c r="S195" s="1"/>
      <c r="T195" s="1"/>
      <c r="U195" s="1"/>
      <c r="V195" s="1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</row>
    <row r="196" spans="18:143" x14ac:dyDescent="0.2">
      <c r="R196" s="1"/>
      <c r="S196" s="1"/>
      <c r="T196" s="1"/>
      <c r="U196" s="1"/>
      <c r="V196" s="1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</row>
    <row r="197" spans="18:143" x14ac:dyDescent="0.2">
      <c r="R197" s="1"/>
      <c r="S197" s="1"/>
      <c r="T197" s="1"/>
      <c r="U197" s="1"/>
      <c r="V197" s="1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</row>
    <row r="198" spans="18:143" x14ac:dyDescent="0.2">
      <c r="R198" s="1"/>
      <c r="S198" s="1"/>
      <c r="T198" s="1"/>
      <c r="U198" s="1"/>
      <c r="V198" s="1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</row>
    <row r="199" spans="18:143" x14ac:dyDescent="0.2">
      <c r="R199" s="1"/>
      <c r="S199" s="1"/>
      <c r="T199" s="1"/>
      <c r="U199" s="1"/>
      <c r="V199" s="1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</row>
    <row r="200" spans="18:143" x14ac:dyDescent="0.2">
      <c r="R200" s="1"/>
      <c r="S200" s="1"/>
      <c r="T200" s="1"/>
      <c r="U200" s="1"/>
      <c r="V200" s="1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</row>
    <row r="201" spans="18:143" x14ac:dyDescent="0.2">
      <c r="R201" s="1"/>
      <c r="S201" s="1"/>
      <c r="T201" s="1"/>
      <c r="U201" s="1"/>
      <c r="V201" s="1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3"/>
      <c r="EC201" s="23"/>
      <c r="ED201" s="23"/>
      <c r="EE201" s="23"/>
      <c r="EF201" s="23"/>
      <c r="EG201" s="23"/>
      <c r="EH201" s="23"/>
      <c r="EI201" s="23"/>
      <c r="EJ201" s="23"/>
      <c r="EK201" s="23"/>
      <c r="EL201" s="23"/>
      <c r="EM201" s="23"/>
    </row>
    <row r="202" spans="18:143" x14ac:dyDescent="0.2">
      <c r="R202" s="1"/>
      <c r="S202" s="1"/>
      <c r="T202" s="1"/>
      <c r="U202" s="1"/>
      <c r="V202" s="1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  <c r="EE202" s="23"/>
      <c r="EF202" s="23"/>
      <c r="EG202" s="23"/>
      <c r="EH202" s="23"/>
      <c r="EI202" s="23"/>
      <c r="EJ202" s="23"/>
      <c r="EK202" s="23"/>
      <c r="EL202" s="23"/>
      <c r="EM202" s="23"/>
    </row>
    <row r="203" spans="18:143" x14ac:dyDescent="0.2">
      <c r="R203" s="1"/>
      <c r="S203" s="1"/>
      <c r="T203" s="1"/>
      <c r="U203" s="1"/>
      <c r="V203" s="1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  <c r="EE203" s="23"/>
      <c r="EF203" s="23"/>
      <c r="EG203" s="23"/>
      <c r="EH203" s="23"/>
      <c r="EI203" s="23"/>
      <c r="EJ203" s="23"/>
      <c r="EK203" s="23"/>
      <c r="EL203" s="23"/>
      <c r="EM203" s="23"/>
    </row>
    <row r="204" spans="18:143" x14ac:dyDescent="0.2">
      <c r="R204" s="1"/>
      <c r="S204" s="1"/>
      <c r="T204" s="1"/>
      <c r="U204" s="1"/>
      <c r="V204" s="1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  <c r="DG204" s="23"/>
      <c r="DH204" s="23"/>
      <c r="DI204" s="23"/>
      <c r="DJ204" s="23"/>
      <c r="DK204" s="23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3"/>
      <c r="DW204" s="23"/>
      <c r="DX204" s="23"/>
      <c r="DY204" s="23"/>
      <c r="DZ204" s="23"/>
      <c r="EA204" s="23"/>
      <c r="EB204" s="23"/>
      <c r="EC204" s="23"/>
      <c r="ED204" s="23"/>
      <c r="EE204" s="23"/>
      <c r="EF204" s="23"/>
      <c r="EG204" s="23"/>
      <c r="EH204" s="23"/>
      <c r="EI204" s="23"/>
      <c r="EJ204" s="23"/>
      <c r="EK204" s="23"/>
      <c r="EL204" s="23"/>
      <c r="EM204" s="23"/>
    </row>
    <row r="205" spans="18:143" x14ac:dyDescent="0.2">
      <c r="R205" s="1"/>
      <c r="S205" s="1"/>
      <c r="T205" s="1"/>
      <c r="U205" s="1"/>
      <c r="V205" s="1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  <c r="EE205" s="23"/>
      <c r="EF205" s="23"/>
      <c r="EG205" s="23"/>
      <c r="EH205" s="23"/>
      <c r="EI205" s="23"/>
      <c r="EJ205" s="23"/>
      <c r="EK205" s="23"/>
      <c r="EL205" s="23"/>
      <c r="EM205" s="23"/>
    </row>
    <row r="206" spans="18:143" x14ac:dyDescent="0.2">
      <c r="R206" s="1"/>
      <c r="S206" s="1"/>
      <c r="T206" s="1"/>
      <c r="U206" s="1"/>
      <c r="V206" s="1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</row>
    <row r="207" spans="18:143" x14ac:dyDescent="0.2">
      <c r="R207" s="1"/>
      <c r="S207" s="1"/>
      <c r="T207" s="1"/>
      <c r="U207" s="1"/>
      <c r="V207" s="1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  <c r="EH207" s="23"/>
      <c r="EI207" s="23"/>
      <c r="EJ207" s="23"/>
      <c r="EK207" s="23"/>
      <c r="EL207" s="23"/>
      <c r="EM207" s="23"/>
    </row>
    <row r="208" spans="18:143" x14ac:dyDescent="0.2">
      <c r="R208" s="1"/>
      <c r="S208" s="1"/>
      <c r="T208" s="1"/>
      <c r="U208" s="1"/>
      <c r="V208" s="1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  <c r="DG208" s="23"/>
      <c r="DH208" s="23"/>
      <c r="DI208" s="23"/>
      <c r="DJ208" s="23"/>
      <c r="DK208" s="23"/>
      <c r="DL208" s="23"/>
      <c r="DM208" s="23"/>
      <c r="DN208" s="23"/>
      <c r="DO208" s="23"/>
      <c r="DP208" s="23"/>
      <c r="DQ208" s="23"/>
      <c r="DR208" s="23"/>
      <c r="DS208" s="23"/>
      <c r="DT208" s="23"/>
      <c r="DU208" s="23"/>
      <c r="DV208" s="23"/>
      <c r="DW208" s="23"/>
      <c r="DX208" s="23"/>
      <c r="DY208" s="23"/>
      <c r="DZ208" s="23"/>
      <c r="EA208" s="23"/>
      <c r="EB208" s="23"/>
      <c r="EC208" s="23"/>
      <c r="ED208" s="23"/>
      <c r="EE208" s="23"/>
      <c r="EF208" s="23"/>
      <c r="EG208" s="23"/>
      <c r="EH208" s="23"/>
      <c r="EI208" s="23"/>
      <c r="EJ208" s="23"/>
      <c r="EK208" s="23"/>
      <c r="EL208" s="23"/>
      <c r="EM208" s="23"/>
    </row>
    <row r="209" spans="18:143" x14ac:dyDescent="0.2">
      <c r="R209" s="1"/>
      <c r="S209" s="1"/>
      <c r="T209" s="1"/>
      <c r="U209" s="1"/>
      <c r="V209" s="1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  <c r="DN209" s="23"/>
      <c r="DO209" s="23"/>
      <c r="DP209" s="23"/>
      <c r="DQ209" s="23"/>
      <c r="DR209" s="23"/>
      <c r="DS209" s="23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  <c r="EH209" s="23"/>
      <c r="EI209" s="23"/>
      <c r="EJ209" s="23"/>
      <c r="EK209" s="23"/>
      <c r="EL209" s="23"/>
      <c r="EM209" s="23"/>
    </row>
    <row r="210" spans="18:143" x14ac:dyDescent="0.2">
      <c r="R210" s="1"/>
      <c r="S210" s="1"/>
      <c r="T210" s="1"/>
      <c r="U210" s="1"/>
      <c r="V210" s="1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  <c r="EM210" s="23"/>
    </row>
    <row r="211" spans="18:143" x14ac:dyDescent="0.2">
      <c r="R211" s="1"/>
      <c r="S211" s="1"/>
      <c r="T211" s="1"/>
      <c r="U211" s="1"/>
      <c r="V211" s="1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  <c r="EH211" s="23"/>
      <c r="EI211" s="23"/>
      <c r="EJ211" s="23"/>
      <c r="EK211" s="23"/>
      <c r="EL211" s="23"/>
      <c r="EM211" s="23"/>
    </row>
    <row r="212" spans="18:143" x14ac:dyDescent="0.2">
      <c r="R212" s="1"/>
      <c r="S212" s="1"/>
      <c r="T212" s="1"/>
      <c r="U212" s="1"/>
      <c r="V212" s="1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  <c r="DT212" s="23"/>
      <c r="DU212" s="23"/>
      <c r="DV212" s="23"/>
      <c r="DW212" s="23"/>
      <c r="DX212" s="23"/>
      <c r="DY212" s="23"/>
      <c r="DZ212" s="23"/>
      <c r="EA212" s="23"/>
      <c r="EB212" s="23"/>
      <c r="EC212" s="23"/>
      <c r="ED212" s="23"/>
      <c r="EE212" s="23"/>
      <c r="EF212" s="23"/>
      <c r="EG212" s="23"/>
      <c r="EH212" s="23"/>
      <c r="EI212" s="23"/>
      <c r="EJ212" s="23"/>
      <c r="EK212" s="23"/>
      <c r="EL212" s="23"/>
      <c r="EM212" s="23"/>
    </row>
    <row r="213" spans="18:143" x14ac:dyDescent="0.2">
      <c r="R213" s="1"/>
      <c r="S213" s="1"/>
      <c r="T213" s="1"/>
      <c r="U213" s="1"/>
      <c r="V213" s="1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3"/>
      <c r="EC213" s="23"/>
      <c r="ED213" s="23"/>
      <c r="EE213" s="23"/>
      <c r="EF213" s="23"/>
      <c r="EG213" s="23"/>
      <c r="EH213" s="23"/>
      <c r="EI213" s="23"/>
      <c r="EJ213" s="23"/>
      <c r="EK213" s="23"/>
      <c r="EL213" s="23"/>
      <c r="EM213" s="23"/>
    </row>
    <row r="214" spans="18:143" x14ac:dyDescent="0.2">
      <c r="R214" s="1"/>
      <c r="S214" s="1"/>
      <c r="T214" s="1"/>
      <c r="U214" s="1"/>
      <c r="V214" s="1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3"/>
      <c r="EC214" s="23"/>
      <c r="ED214" s="23"/>
      <c r="EE214" s="23"/>
      <c r="EF214" s="23"/>
      <c r="EG214" s="23"/>
      <c r="EH214" s="23"/>
      <c r="EI214" s="23"/>
      <c r="EJ214" s="23"/>
      <c r="EK214" s="23"/>
      <c r="EL214" s="23"/>
      <c r="EM214" s="23"/>
    </row>
    <row r="215" spans="18:143" x14ac:dyDescent="0.2">
      <c r="R215" s="1"/>
      <c r="S215" s="1"/>
      <c r="T215" s="1"/>
      <c r="U215" s="1"/>
      <c r="V215" s="1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  <c r="EH215" s="23"/>
      <c r="EI215" s="23"/>
      <c r="EJ215" s="23"/>
      <c r="EK215" s="23"/>
      <c r="EL215" s="23"/>
      <c r="EM215" s="23"/>
    </row>
    <row r="216" spans="18:143" x14ac:dyDescent="0.2">
      <c r="R216" s="1"/>
      <c r="S216" s="1"/>
      <c r="T216" s="1"/>
      <c r="U216" s="1"/>
      <c r="V216" s="1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3"/>
      <c r="EC216" s="23"/>
      <c r="ED216" s="23"/>
      <c r="EE216" s="23"/>
      <c r="EF216" s="23"/>
      <c r="EG216" s="23"/>
      <c r="EH216" s="23"/>
      <c r="EI216" s="23"/>
      <c r="EJ216" s="23"/>
      <c r="EK216" s="23"/>
      <c r="EL216" s="23"/>
      <c r="EM216" s="23"/>
    </row>
    <row r="217" spans="18:143" x14ac:dyDescent="0.2">
      <c r="R217" s="1"/>
      <c r="S217" s="1"/>
      <c r="T217" s="1"/>
      <c r="U217" s="1"/>
      <c r="V217" s="1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  <c r="DY217" s="23"/>
      <c r="DZ217" s="23"/>
      <c r="EA217" s="23"/>
      <c r="EB217" s="23"/>
      <c r="EC217" s="23"/>
      <c r="ED217" s="23"/>
      <c r="EE217" s="23"/>
      <c r="EF217" s="23"/>
      <c r="EG217" s="23"/>
      <c r="EH217" s="23"/>
      <c r="EI217" s="23"/>
      <c r="EJ217" s="23"/>
      <c r="EK217" s="23"/>
      <c r="EL217" s="23"/>
      <c r="EM217" s="23"/>
    </row>
    <row r="218" spans="18:143" x14ac:dyDescent="0.2">
      <c r="R218" s="1"/>
      <c r="S218" s="1"/>
      <c r="T218" s="1"/>
      <c r="U218" s="1"/>
      <c r="V218" s="1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  <c r="EE218" s="23"/>
      <c r="EF218" s="23"/>
      <c r="EG218" s="23"/>
      <c r="EH218" s="23"/>
      <c r="EI218" s="23"/>
      <c r="EJ218" s="23"/>
      <c r="EK218" s="23"/>
      <c r="EL218" s="23"/>
      <c r="EM218" s="23"/>
    </row>
    <row r="219" spans="18:143" x14ac:dyDescent="0.2">
      <c r="R219" s="1"/>
      <c r="S219" s="1"/>
      <c r="T219" s="1"/>
      <c r="U219" s="1"/>
      <c r="V219" s="1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  <c r="EE219" s="23"/>
      <c r="EF219" s="23"/>
      <c r="EG219" s="23"/>
      <c r="EH219" s="23"/>
      <c r="EI219" s="23"/>
      <c r="EJ219" s="23"/>
      <c r="EK219" s="23"/>
      <c r="EL219" s="23"/>
      <c r="EM219" s="23"/>
    </row>
    <row r="220" spans="18:143" x14ac:dyDescent="0.2">
      <c r="R220" s="1"/>
      <c r="S220" s="1"/>
      <c r="T220" s="1"/>
      <c r="U220" s="1"/>
      <c r="V220" s="1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  <c r="EE220" s="23"/>
      <c r="EF220" s="23"/>
      <c r="EG220" s="23"/>
      <c r="EH220" s="23"/>
      <c r="EI220" s="23"/>
      <c r="EJ220" s="23"/>
      <c r="EK220" s="23"/>
      <c r="EL220" s="23"/>
      <c r="EM220" s="23"/>
    </row>
    <row r="221" spans="18:143" x14ac:dyDescent="0.2">
      <c r="R221" s="1"/>
      <c r="S221" s="1"/>
      <c r="T221" s="1"/>
      <c r="U221" s="1"/>
      <c r="V221" s="1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  <c r="EE221" s="23"/>
      <c r="EF221" s="23"/>
      <c r="EG221" s="23"/>
      <c r="EH221" s="23"/>
      <c r="EI221" s="23"/>
      <c r="EJ221" s="23"/>
      <c r="EK221" s="23"/>
      <c r="EL221" s="23"/>
      <c r="EM221" s="23"/>
    </row>
    <row r="222" spans="18:143" x14ac:dyDescent="0.2">
      <c r="R222" s="1"/>
      <c r="S222" s="1"/>
      <c r="T222" s="1"/>
      <c r="U222" s="1"/>
      <c r="V222" s="1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  <c r="DY222" s="23"/>
      <c r="DZ222" s="23"/>
      <c r="EA222" s="23"/>
      <c r="EB222" s="23"/>
      <c r="EC222" s="23"/>
      <c r="ED222" s="23"/>
      <c r="EE222" s="23"/>
      <c r="EF222" s="23"/>
      <c r="EG222" s="23"/>
      <c r="EH222" s="23"/>
      <c r="EI222" s="23"/>
      <c r="EJ222" s="23"/>
      <c r="EK222" s="23"/>
      <c r="EL222" s="23"/>
      <c r="EM222" s="23"/>
    </row>
    <row r="223" spans="18:143" x14ac:dyDescent="0.2">
      <c r="R223" s="1"/>
      <c r="S223" s="1"/>
      <c r="T223" s="1"/>
      <c r="U223" s="1"/>
      <c r="V223" s="1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  <c r="EE223" s="23"/>
      <c r="EF223" s="23"/>
      <c r="EG223" s="23"/>
      <c r="EH223" s="23"/>
      <c r="EI223" s="23"/>
      <c r="EJ223" s="23"/>
      <c r="EK223" s="23"/>
      <c r="EL223" s="23"/>
      <c r="EM223" s="23"/>
    </row>
    <row r="224" spans="18:143" x14ac:dyDescent="0.2">
      <c r="R224" s="1"/>
      <c r="S224" s="1"/>
      <c r="T224" s="1"/>
      <c r="U224" s="1"/>
      <c r="V224" s="1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3"/>
      <c r="EC224" s="23"/>
      <c r="ED224" s="23"/>
      <c r="EE224" s="23"/>
      <c r="EF224" s="23"/>
      <c r="EG224" s="23"/>
      <c r="EH224" s="23"/>
      <c r="EI224" s="23"/>
      <c r="EJ224" s="23"/>
      <c r="EK224" s="23"/>
      <c r="EL224" s="23"/>
      <c r="EM224" s="23"/>
    </row>
    <row r="225" spans="18:143" x14ac:dyDescent="0.2">
      <c r="R225" s="1"/>
      <c r="S225" s="1"/>
      <c r="T225" s="1"/>
      <c r="U225" s="1"/>
      <c r="V225" s="1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  <c r="EM225" s="23"/>
    </row>
    <row r="226" spans="18:143" x14ac:dyDescent="0.2">
      <c r="R226" s="1"/>
      <c r="S226" s="1"/>
      <c r="T226" s="1"/>
      <c r="U226" s="1"/>
      <c r="V226" s="1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  <c r="DG226" s="23"/>
      <c r="DH226" s="23"/>
      <c r="DI226" s="23"/>
      <c r="DJ226" s="23"/>
      <c r="DK226" s="23"/>
      <c r="DL226" s="23"/>
      <c r="DM226" s="23"/>
      <c r="DN226" s="23"/>
      <c r="DO226" s="23"/>
      <c r="DP226" s="23"/>
      <c r="DQ226" s="23"/>
      <c r="DR226" s="23"/>
      <c r="DS226" s="23"/>
      <c r="DT226" s="23"/>
      <c r="DU226" s="23"/>
      <c r="DV226" s="23"/>
      <c r="DW226" s="23"/>
      <c r="DX226" s="23"/>
      <c r="DY226" s="23"/>
      <c r="DZ226" s="23"/>
      <c r="EA226" s="23"/>
      <c r="EB226" s="23"/>
      <c r="EC226" s="23"/>
      <c r="ED226" s="23"/>
      <c r="EE226" s="23"/>
      <c r="EF226" s="23"/>
      <c r="EG226" s="23"/>
      <c r="EH226" s="23"/>
      <c r="EI226" s="23"/>
      <c r="EJ226" s="23"/>
      <c r="EK226" s="23"/>
      <c r="EL226" s="23"/>
      <c r="EM226" s="23"/>
    </row>
    <row r="227" spans="18:143" x14ac:dyDescent="0.2">
      <c r="R227" s="1"/>
      <c r="S227" s="1"/>
      <c r="T227" s="1"/>
      <c r="U227" s="1"/>
      <c r="V227" s="1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  <c r="DN227" s="23"/>
      <c r="DO227" s="23"/>
      <c r="DP227" s="23"/>
      <c r="DQ227" s="23"/>
      <c r="DR227" s="23"/>
      <c r="DS227" s="23"/>
      <c r="DT227" s="23"/>
      <c r="DU227" s="23"/>
      <c r="DV227" s="23"/>
      <c r="DW227" s="23"/>
      <c r="DX227" s="23"/>
      <c r="DY227" s="23"/>
      <c r="DZ227" s="23"/>
      <c r="EA227" s="23"/>
      <c r="EB227" s="23"/>
      <c r="EC227" s="23"/>
      <c r="ED227" s="23"/>
      <c r="EE227" s="23"/>
      <c r="EF227" s="23"/>
      <c r="EG227" s="23"/>
      <c r="EH227" s="23"/>
      <c r="EI227" s="23"/>
      <c r="EJ227" s="23"/>
      <c r="EK227" s="23"/>
      <c r="EL227" s="23"/>
      <c r="EM227" s="23"/>
    </row>
    <row r="228" spans="18:143" x14ac:dyDescent="0.2">
      <c r="R228" s="1"/>
      <c r="S228" s="1"/>
      <c r="T228" s="1"/>
      <c r="U228" s="1"/>
      <c r="V228" s="1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  <c r="DG228" s="23"/>
      <c r="DH228" s="23"/>
      <c r="DI228" s="23"/>
      <c r="DJ228" s="23"/>
      <c r="DK228" s="23"/>
      <c r="DL228" s="23"/>
      <c r="DM228" s="23"/>
      <c r="DN228" s="23"/>
      <c r="DO228" s="23"/>
      <c r="DP228" s="23"/>
      <c r="DQ228" s="23"/>
      <c r="DR228" s="23"/>
      <c r="DS228" s="23"/>
      <c r="DT228" s="23"/>
      <c r="DU228" s="23"/>
      <c r="DV228" s="23"/>
      <c r="DW228" s="23"/>
      <c r="DX228" s="23"/>
      <c r="DY228" s="23"/>
      <c r="DZ228" s="23"/>
      <c r="EA228" s="23"/>
      <c r="EB228" s="23"/>
      <c r="EC228" s="23"/>
      <c r="ED228" s="23"/>
      <c r="EE228" s="23"/>
      <c r="EF228" s="23"/>
      <c r="EG228" s="23"/>
      <c r="EH228" s="23"/>
      <c r="EI228" s="23"/>
      <c r="EJ228" s="23"/>
      <c r="EK228" s="23"/>
      <c r="EL228" s="23"/>
      <c r="EM228" s="23"/>
    </row>
    <row r="229" spans="18:143" x14ac:dyDescent="0.2">
      <c r="R229" s="1"/>
      <c r="S229" s="1"/>
      <c r="T229" s="1"/>
      <c r="U229" s="1"/>
      <c r="V229" s="1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  <c r="EE229" s="23"/>
      <c r="EF229" s="23"/>
      <c r="EG229" s="23"/>
      <c r="EH229" s="23"/>
      <c r="EI229" s="23"/>
      <c r="EJ229" s="23"/>
      <c r="EK229" s="23"/>
      <c r="EL229" s="23"/>
      <c r="EM229" s="23"/>
    </row>
    <row r="230" spans="18:143" x14ac:dyDescent="0.2">
      <c r="R230" s="1"/>
      <c r="S230" s="1"/>
      <c r="T230" s="1"/>
      <c r="U230" s="1"/>
      <c r="V230" s="1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  <c r="EH230" s="23"/>
      <c r="EI230" s="23"/>
      <c r="EJ230" s="23"/>
      <c r="EK230" s="23"/>
      <c r="EL230" s="23"/>
      <c r="EM230" s="23"/>
    </row>
    <row r="231" spans="18:143" x14ac:dyDescent="0.2">
      <c r="R231" s="1"/>
      <c r="S231" s="1"/>
      <c r="T231" s="1"/>
      <c r="U231" s="1"/>
      <c r="V231" s="1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  <c r="EE231" s="23"/>
      <c r="EF231" s="23"/>
      <c r="EG231" s="23"/>
      <c r="EH231" s="23"/>
      <c r="EI231" s="23"/>
      <c r="EJ231" s="23"/>
      <c r="EK231" s="23"/>
      <c r="EL231" s="23"/>
      <c r="EM231" s="23"/>
    </row>
    <row r="232" spans="18:143" x14ac:dyDescent="0.2">
      <c r="R232" s="1"/>
      <c r="S232" s="1"/>
      <c r="T232" s="1"/>
      <c r="U232" s="1"/>
      <c r="V232" s="1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3"/>
      <c r="EF232" s="23"/>
      <c r="EG232" s="23"/>
      <c r="EH232" s="23"/>
      <c r="EI232" s="23"/>
      <c r="EJ232" s="23"/>
      <c r="EK232" s="23"/>
      <c r="EL232" s="23"/>
      <c r="EM232" s="23"/>
    </row>
    <row r="233" spans="18:143" x14ac:dyDescent="0.2">
      <c r="R233" s="1"/>
      <c r="S233" s="1"/>
      <c r="T233" s="1"/>
      <c r="U233" s="1"/>
      <c r="V233" s="1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3"/>
      <c r="EF233" s="23"/>
      <c r="EG233" s="23"/>
      <c r="EH233" s="23"/>
      <c r="EI233" s="23"/>
      <c r="EJ233" s="23"/>
      <c r="EK233" s="23"/>
      <c r="EL233" s="23"/>
      <c r="EM233" s="23"/>
    </row>
    <row r="234" spans="18:143" x14ac:dyDescent="0.2">
      <c r="R234" s="1"/>
      <c r="S234" s="1"/>
      <c r="T234" s="1"/>
      <c r="U234" s="1"/>
      <c r="V234" s="1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  <c r="EH234" s="23"/>
      <c r="EI234" s="23"/>
      <c r="EJ234" s="23"/>
      <c r="EK234" s="23"/>
      <c r="EL234" s="23"/>
      <c r="EM234" s="23"/>
    </row>
    <row r="235" spans="18:143" x14ac:dyDescent="0.2">
      <c r="R235" s="1"/>
      <c r="S235" s="1"/>
      <c r="T235" s="1"/>
      <c r="U235" s="1"/>
      <c r="V235" s="1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  <c r="EH235" s="23"/>
      <c r="EI235" s="23"/>
      <c r="EJ235" s="23"/>
      <c r="EK235" s="23"/>
      <c r="EL235" s="23"/>
      <c r="EM235" s="23"/>
    </row>
    <row r="236" spans="18:143" x14ac:dyDescent="0.2">
      <c r="R236" s="1"/>
      <c r="S236" s="1"/>
      <c r="T236" s="1"/>
      <c r="U236" s="1"/>
      <c r="V236" s="1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3"/>
      <c r="EC236" s="23"/>
      <c r="ED236" s="23"/>
      <c r="EE236" s="23"/>
      <c r="EF236" s="23"/>
      <c r="EG236" s="23"/>
      <c r="EH236" s="23"/>
      <c r="EI236" s="23"/>
      <c r="EJ236" s="23"/>
      <c r="EK236" s="23"/>
      <c r="EL236" s="23"/>
      <c r="EM236" s="23"/>
    </row>
    <row r="237" spans="18:143" x14ac:dyDescent="0.2">
      <c r="R237" s="1"/>
      <c r="S237" s="1"/>
      <c r="T237" s="1"/>
      <c r="U237" s="1"/>
      <c r="V237" s="1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23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3"/>
      <c r="EC237" s="23"/>
      <c r="ED237" s="23"/>
      <c r="EE237" s="23"/>
      <c r="EF237" s="23"/>
      <c r="EG237" s="23"/>
      <c r="EH237" s="23"/>
      <c r="EI237" s="23"/>
      <c r="EJ237" s="23"/>
      <c r="EK237" s="23"/>
      <c r="EL237" s="23"/>
      <c r="EM237" s="23"/>
    </row>
    <row r="238" spans="18:143" x14ac:dyDescent="0.2">
      <c r="R238" s="1"/>
      <c r="S238" s="1"/>
      <c r="T238" s="1"/>
      <c r="U238" s="1"/>
      <c r="V238" s="1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  <c r="DG238" s="23"/>
      <c r="DH238" s="23"/>
      <c r="DI238" s="23"/>
      <c r="DJ238" s="23"/>
      <c r="DK238" s="23"/>
      <c r="DL238" s="23"/>
      <c r="DM238" s="23"/>
      <c r="DN238" s="23"/>
      <c r="DO238" s="23"/>
      <c r="DP238" s="23"/>
      <c r="DQ238" s="23"/>
      <c r="DR238" s="23"/>
      <c r="DS238" s="23"/>
      <c r="DT238" s="23"/>
      <c r="DU238" s="23"/>
      <c r="DV238" s="23"/>
      <c r="DW238" s="23"/>
      <c r="DX238" s="23"/>
      <c r="DY238" s="23"/>
      <c r="DZ238" s="23"/>
      <c r="EA238" s="23"/>
      <c r="EB238" s="23"/>
      <c r="EC238" s="23"/>
      <c r="ED238" s="23"/>
      <c r="EE238" s="23"/>
      <c r="EF238" s="23"/>
      <c r="EG238" s="23"/>
      <c r="EH238" s="23"/>
      <c r="EI238" s="23"/>
      <c r="EJ238" s="23"/>
      <c r="EK238" s="23"/>
      <c r="EL238" s="23"/>
      <c r="EM238" s="23"/>
    </row>
    <row r="239" spans="18:143" x14ac:dyDescent="0.2">
      <c r="R239" s="1"/>
      <c r="S239" s="1"/>
      <c r="T239" s="1"/>
      <c r="U239" s="1"/>
      <c r="V239" s="1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  <c r="DG239" s="23"/>
      <c r="DH239" s="23"/>
      <c r="DI239" s="23"/>
      <c r="DJ239" s="23"/>
      <c r="DK239" s="23"/>
      <c r="DL239" s="23"/>
      <c r="DM239" s="23"/>
      <c r="DN239" s="23"/>
      <c r="DO239" s="23"/>
      <c r="DP239" s="23"/>
      <c r="DQ239" s="23"/>
      <c r="DR239" s="23"/>
      <c r="DS239" s="23"/>
      <c r="DT239" s="23"/>
      <c r="DU239" s="23"/>
      <c r="DV239" s="23"/>
      <c r="DW239" s="23"/>
      <c r="DX239" s="23"/>
      <c r="DY239" s="23"/>
      <c r="DZ239" s="23"/>
      <c r="EA239" s="23"/>
      <c r="EB239" s="23"/>
      <c r="EC239" s="23"/>
      <c r="ED239" s="23"/>
      <c r="EE239" s="23"/>
      <c r="EF239" s="23"/>
      <c r="EG239" s="23"/>
      <c r="EH239" s="23"/>
      <c r="EI239" s="23"/>
      <c r="EJ239" s="23"/>
      <c r="EK239" s="23"/>
      <c r="EL239" s="23"/>
      <c r="EM239" s="23"/>
    </row>
    <row r="240" spans="18:143" x14ac:dyDescent="0.2">
      <c r="R240" s="1"/>
      <c r="S240" s="1"/>
      <c r="T240" s="1"/>
      <c r="U240" s="1"/>
      <c r="V240" s="1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  <c r="DG240" s="23"/>
      <c r="DH240" s="23"/>
      <c r="DI240" s="23"/>
      <c r="DJ240" s="23"/>
      <c r="DK240" s="23"/>
      <c r="DL240" s="23"/>
      <c r="DM240" s="23"/>
      <c r="DN240" s="23"/>
      <c r="DO240" s="23"/>
      <c r="DP240" s="23"/>
      <c r="DQ240" s="23"/>
      <c r="DR240" s="23"/>
      <c r="DS240" s="23"/>
      <c r="DT240" s="23"/>
      <c r="DU240" s="23"/>
      <c r="DV240" s="23"/>
      <c r="DW240" s="23"/>
      <c r="DX240" s="23"/>
      <c r="DY240" s="23"/>
      <c r="DZ240" s="23"/>
      <c r="EA240" s="23"/>
      <c r="EB240" s="23"/>
      <c r="EC240" s="23"/>
      <c r="ED240" s="23"/>
      <c r="EE240" s="23"/>
      <c r="EF240" s="23"/>
      <c r="EG240" s="23"/>
      <c r="EH240" s="23"/>
      <c r="EI240" s="23"/>
      <c r="EJ240" s="23"/>
      <c r="EK240" s="23"/>
      <c r="EL240" s="23"/>
      <c r="EM240" s="23"/>
    </row>
    <row r="241" spans="18:143" x14ac:dyDescent="0.2">
      <c r="R241" s="1"/>
      <c r="S241" s="1"/>
      <c r="T241" s="1"/>
      <c r="U241" s="1"/>
      <c r="V241" s="1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  <c r="DG241" s="23"/>
      <c r="DH241" s="23"/>
      <c r="DI241" s="23"/>
      <c r="DJ241" s="23"/>
      <c r="DK241" s="23"/>
      <c r="DL241" s="23"/>
      <c r="DM241" s="23"/>
      <c r="DN241" s="23"/>
      <c r="DO241" s="23"/>
      <c r="DP241" s="23"/>
      <c r="DQ241" s="23"/>
      <c r="DR241" s="23"/>
      <c r="DS241" s="23"/>
      <c r="DT241" s="23"/>
      <c r="DU241" s="23"/>
      <c r="DV241" s="23"/>
      <c r="DW241" s="23"/>
      <c r="DX241" s="23"/>
      <c r="DY241" s="23"/>
      <c r="DZ241" s="23"/>
      <c r="EA241" s="23"/>
      <c r="EB241" s="23"/>
      <c r="EC241" s="23"/>
      <c r="ED241" s="23"/>
      <c r="EE241" s="23"/>
      <c r="EF241" s="23"/>
      <c r="EG241" s="23"/>
      <c r="EH241" s="23"/>
      <c r="EI241" s="23"/>
      <c r="EJ241" s="23"/>
      <c r="EK241" s="23"/>
      <c r="EL241" s="23"/>
      <c r="EM241" s="23"/>
    </row>
    <row r="242" spans="18:143" x14ac:dyDescent="0.2">
      <c r="R242" s="1"/>
      <c r="S242" s="1"/>
      <c r="T242" s="1"/>
      <c r="U242" s="1"/>
      <c r="V242" s="1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  <c r="DG242" s="23"/>
      <c r="DH242" s="23"/>
      <c r="DI242" s="23"/>
      <c r="DJ242" s="23"/>
      <c r="DK242" s="23"/>
      <c r="DL242" s="23"/>
      <c r="DM242" s="23"/>
      <c r="DN242" s="23"/>
      <c r="DO242" s="23"/>
      <c r="DP242" s="23"/>
      <c r="DQ242" s="23"/>
      <c r="DR242" s="23"/>
      <c r="DS242" s="23"/>
      <c r="DT242" s="23"/>
      <c r="DU242" s="23"/>
      <c r="DV242" s="23"/>
      <c r="DW242" s="23"/>
      <c r="DX242" s="23"/>
      <c r="DY242" s="23"/>
      <c r="DZ242" s="23"/>
      <c r="EA242" s="23"/>
      <c r="EB242" s="23"/>
      <c r="EC242" s="23"/>
      <c r="ED242" s="23"/>
      <c r="EE242" s="23"/>
      <c r="EF242" s="23"/>
      <c r="EG242" s="23"/>
      <c r="EH242" s="23"/>
      <c r="EI242" s="23"/>
      <c r="EJ242" s="23"/>
      <c r="EK242" s="23"/>
      <c r="EL242" s="23"/>
      <c r="EM242" s="23"/>
    </row>
    <row r="243" spans="18:143" x14ac:dyDescent="0.2">
      <c r="R243" s="1"/>
      <c r="S243" s="1"/>
      <c r="T243" s="1"/>
      <c r="U243" s="1"/>
      <c r="V243" s="1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  <c r="DG243" s="23"/>
      <c r="DH243" s="23"/>
      <c r="DI243" s="23"/>
      <c r="DJ243" s="23"/>
      <c r="DK243" s="23"/>
      <c r="DL243" s="23"/>
      <c r="DM243" s="23"/>
      <c r="DN243" s="23"/>
      <c r="DO243" s="23"/>
      <c r="DP243" s="23"/>
      <c r="DQ243" s="23"/>
      <c r="DR243" s="23"/>
      <c r="DS243" s="23"/>
      <c r="DT243" s="23"/>
      <c r="DU243" s="23"/>
      <c r="DV243" s="23"/>
      <c r="DW243" s="23"/>
      <c r="DX243" s="23"/>
      <c r="DY243" s="23"/>
      <c r="DZ243" s="23"/>
      <c r="EA243" s="23"/>
      <c r="EB243" s="23"/>
      <c r="EC243" s="23"/>
      <c r="ED243" s="23"/>
      <c r="EE243" s="23"/>
      <c r="EF243" s="23"/>
      <c r="EG243" s="23"/>
      <c r="EH243" s="23"/>
      <c r="EI243" s="23"/>
      <c r="EJ243" s="23"/>
      <c r="EK243" s="23"/>
      <c r="EL243" s="23"/>
      <c r="EM243" s="23"/>
    </row>
    <row r="244" spans="18:143" x14ac:dyDescent="0.2">
      <c r="R244" s="1"/>
      <c r="S244" s="1"/>
      <c r="T244" s="1"/>
      <c r="U244" s="1"/>
      <c r="V244" s="1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  <c r="DG244" s="23"/>
      <c r="DH244" s="23"/>
      <c r="DI244" s="23"/>
      <c r="DJ244" s="23"/>
      <c r="DK244" s="23"/>
      <c r="DL244" s="23"/>
      <c r="DM244" s="23"/>
      <c r="DN244" s="23"/>
      <c r="DO244" s="23"/>
      <c r="DP244" s="23"/>
      <c r="DQ244" s="23"/>
      <c r="DR244" s="23"/>
      <c r="DS244" s="23"/>
      <c r="DT244" s="23"/>
      <c r="DU244" s="23"/>
      <c r="DV244" s="23"/>
      <c r="DW244" s="23"/>
      <c r="DX244" s="23"/>
      <c r="DY244" s="23"/>
      <c r="DZ244" s="23"/>
      <c r="EA244" s="23"/>
      <c r="EB244" s="23"/>
      <c r="EC244" s="23"/>
      <c r="ED244" s="23"/>
      <c r="EE244" s="23"/>
      <c r="EF244" s="23"/>
      <c r="EG244" s="23"/>
      <c r="EH244" s="23"/>
      <c r="EI244" s="23"/>
      <c r="EJ244" s="23"/>
      <c r="EK244" s="23"/>
      <c r="EL244" s="23"/>
      <c r="EM244" s="23"/>
    </row>
    <row r="245" spans="18:143" x14ac:dyDescent="0.2">
      <c r="R245" s="1"/>
      <c r="S245" s="1"/>
      <c r="T245" s="1"/>
      <c r="U245" s="1"/>
      <c r="V245" s="1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  <c r="DN245" s="23"/>
      <c r="DO245" s="23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3"/>
      <c r="EC245" s="23"/>
      <c r="ED245" s="23"/>
      <c r="EE245" s="23"/>
      <c r="EF245" s="23"/>
      <c r="EG245" s="23"/>
      <c r="EH245" s="23"/>
      <c r="EI245" s="23"/>
      <c r="EJ245" s="23"/>
      <c r="EK245" s="23"/>
      <c r="EL245" s="23"/>
      <c r="EM245" s="23"/>
    </row>
    <row r="246" spans="18:143" x14ac:dyDescent="0.2">
      <c r="R246" s="1"/>
      <c r="S246" s="1"/>
      <c r="T246" s="1"/>
      <c r="U246" s="1"/>
      <c r="V246" s="1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3"/>
      <c r="EC246" s="23"/>
      <c r="ED246" s="23"/>
      <c r="EE246" s="23"/>
      <c r="EF246" s="23"/>
      <c r="EG246" s="23"/>
      <c r="EH246" s="23"/>
      <c r="EI246" s="23"/>
      <c r="EJ246" s="23"/>
      <c r="EK246" s="23"/>
      <c r="EL246" s="23"/>
      <c r="EM246" s="23"/>
    </row>
    <row r="247" spans="18:143" x14ac:dyDescent="0.2">
      <c r="R247" s="1"/>
      <c r="S247" s="1"/>
      <c r="T247" s="1"/>
      <c r="U247" s="1"/>
      <c r="V247" s="1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  <c r="EM247" s="23"/>
    </row>
    <row r="248" spans="18:143" x14ac:dyDescent="0.2">
      <c r="R248" s="1"/>
      <c r="S248" s="1"/>
      <c r="T248" s="1"/>
      <c r="U248" s="1"/>
      <c r="V248" s="1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  <c r="DG248" s="23"/>
      <c r="DH248" s="23"/>
      <c r="DI248" s="23"/>
      <c r="DJ248" s="23"/>
      <c r="DK248" s="23"/>
      <c r="DL248" s="23"/>
      <c r="DM248" s="23"/>
      <c r="DN248" s="23"/>
      <c r="DO248" s="23"/>
      <c r="DP248" s="23"/>
      <c r="DQ248" s="23"/>
      <c r="DR248" s="23"/>
      <c r="DS248" s="23"/>
      <c r="DT248" s="23"/>
      <c r="DU248" s="23"/>
      <c r="DV248" s="23"/>
      <c r="DW248" s="23"/>
      <c r="DX248" s="23"/>
      <c r="DY248" s="23"/>
      <c r="DZ248" s="23"/>
      <c r="EA248" s="23"/>
      <c r="EB248" s="23"/>
      <c r="EC248" s="23"/>
      <c r="ED248" s="23"/>
      <c r="EE248" s="23"/>
      <c r="EF248" s="23"/>
      <c r="EG248" s="23"/>
      <c r="EH248" s="23"/>
      <c r="EI248" s="23"/>
      <c r="EJ248" s="23"/>
      <c r="EK248" s="23"/>
      <c r="EL248" s="23"/>
      <c r="EM248" s="23"/>
    </row>
    <row r="249" spans="18:143" x14ac:dyDescent="0.2">
      <c r="R249" s="1"/>
      <c r="S249" s="1"/>
      <c r="T249" s="1"/>
      <c r="U249" s="1"/>
      <c r="V249" s="1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  <c r="DN249" s="23"/>
      <c r="DO249" s="23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3"/>
      <c r="EC249" s="23"/>
      <c r="ED249" s="23"/>
      <c r="EE249" s="23"/>
      <c r="EF249" s="23"/>
      <c r="EG249" s="23"/>
      <c r="EH249" s="23"/>
      <c r="EI249" s="23"/>
      <c r="EJ249" s="23"/>
      <c r="EK249" s="23"/>
      <c r="EL249" s="23"/>
      <c r="EM249" s="23"/>
    </row>
    <row r="250" spans="18:143" x14ac:dyDescent="0.2">
      <c r="R250" s="1"/>
      <c r="S250" s="1"/>
      <c r="T250" s="1"/>
      <c r="U250" s="1"/>
      <c r="V250" s="1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3"/>
      <c r="DK250" s="23"/>
      <c r="DL250" s="23"/>
      <c r="DM250" s="23"/>
      <c r="DN250" s="23"/>
      <c r="DO250" s="23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3"/>
      <c r="EC250" s="23"/>
      <c r="ED250" s="23"/>
      <c r="EE250" s="23"/>
      <c r="EF250" s="23"/>
      <c r="EG250" s="23"/>
      <c r="EH250" s="23"/>
      <c r="EI250" s="23"/>
      <c r="EJ250" s="23"/>
      <c r="EK250" s="23"/>
      <c r="EL250" s="23"/>
      <c r="EM250" s="23"/>
    </row>
    <row r="251" spans="18:143" x14ac:dyDescent="0.2">
      <c r="R251" s="1"/>
      <c r="S251" s="1"/>
      <c r="T251" s="1"/>
      <c r="U251" s="1"/>
      <c r="V251" s="1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  <c r="DG251" s="23"/>
      <c r="DH251" s="23"/>
      <c r="DI251" s="23"/>
      <c r="DJ251" s="23"/>
      <c r="DK251" s="23"/>
      <c r="DL251" s="23"/>
      <c r="DM251" s="23"/>
      <c r="DN251" s="23"/>
      <c r="DO251" s="23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3"/>
      <c r="EC251" s="23"/>
      <c r="ED251" s="23"/>
      <c r="EE251" s="23"/>
      <c r="EF251" s="23"/>
      <c r="EG251" s="23"/>
      <c r="EH251" s="23"/>
      <c r="EI251" s="23"/>
      <c r="EJ251" s="23"/>
      <c r="EK251" s="23"/>
      <c r="EL251" s="23"/>
      <c r="EM251" s="23"/>
    </row>
    <row r="252" spans="18:143" x14ac:dyDescent="0.2">
      <c r="R252" s="1"/>
      <c r="S252" s="1"/>
      <c r="T252" s="1"/>
      <c r="U252" s="1"/>
      <c r="V252" s="1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  <c r="EE252" s="23"/>
      <c r="EF252" s="23"/>
      <c r="EG252" s="23"/>
      <c r="EH252" s="23"/>
      <c r="EI252" s="23"/>
      <c r="EJ252" s="23"/>
      <c r="EK252" s="23"/>
      <c r="EL252" s="23"/>
      <c r="EM252" s="23"/>
    </row>
    <row r="253" spans="18:143" x14ac:dyDescent="0.2">
      <c r="R253" s="1"/>
      <c r="S253" s="1"/>
      <c r="T253" s="1"/>
      <c r="U253" s="1"/>
      <c r="V253" s="1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  <c r="EE253" s="23"/>
      <c r="EF253" s="23"/>
      <c r="EG253" s="23"/>
      <c r="EH253" s="23"/>
      <c r="EI253" s="23"/>
      <c r="EJ253" s="23"/>
      <c r="EK253" s="23"/>
      <c r="EL253" s="23"/>
      <c r="EM253" s="23"/>
    </row>
    <row r="254" spans="18:143" x14ac:dyDescent="0.2">
      <c r="R254" s="1"/>
      <c r="S254" s="1"/>
      <c r="T254" s="1"/>
      <c r="U254" s="1"/>
      <c r="V254" s="1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  <c r="DO254" s="23"/>
      <c r="DP254" s="23"/>
      <c r="DQ254" s="23"/>
      <c r="DR254" s="23"/>
      <c r="DS254" s="23"/>
      <c r="DT254" s="23"/>
      <c r="DU254" s="23"/>
      <c r="DV254" s="23"/>
      <c r="DW254" s="23"/>
      <c r="DX254" s="23"/>
      <c r="DY254" s="23"/>
      <c r="DZ254" s="23"/>
      <c r="EA254" s="23"/>
      <c r="EB254" s="23"/>
      <c r="EC254" s="23"/>
      <c r="ED254" s="23"/>
      <c r="EE254" s="23"/>
      <c r="EF254" s="23"/>
      <c r="EG254" s="23"/>
      <c r="EH254" s="23"/>
      <c r="EI254" s="23"/>
      <c r="EJ254" s="23"/>
      <c r="EK254" s="23"/>
      <c r="EL254" s="23"/>
      <c r="EM254" s="23"/>
    </row>
    <row r="255" spans="18:143" x14ac:dyDescent="0.2">
      <c r="R255" s="1"/>
      <c r="S255" s="1"/>
      <c r="T255" s="1"/>
      <c r="U255" s="1"/>
      <c r="V255" s="1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  <c r="EE255" s="23"/>
      <c r="EF255" s="23"/>
      <c r="EG255" s="23"/>
      <c r="EH255" s="23"/>
      <c r="EI255" s="23"/>
      <c r="EJ255" s="23"/>
      <c r="EK255" s="23"/>
      <c r="EL255" s="23"/>
      <c r="EM255" s="23"/>
    </row>
    <row r="256" spans="18:143" x14ac:dyDescent="0.2">
      <c r="R256" s="1"/>
      <c r="S256" s="1"/>
      <c r="T256" s="1"/>
      <c r="U256" s="1"/>
      <c r="V256" s="1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  <c r="EE256" s="23"/>
      <c r="EF256" s="23"/>
      <c r="EG256" s="23"/>
      <c r="EH256" s="23"/>
      <c r="EI256" s="23"/>
      <c r="EJ256" s="23"/>
      <c r="EK256" s="23"/>
      <c r="EL256" s="23"/>
      <c r="EM256" s="23"/>
    </row>
    <row r="257" spans="18:143" x14ac:dyDescent="0.2">
      <c r="R257" s="1"/>
      <c r="S257" s="1"/>
      <c r="T257" s="1"/>
      <c r="U257" s="1"/>
      <c r="V257" s="1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  <c r="EE257" s="23"/>
      <c r="EF257" s="23"/>
      <c r="EG257" s="23"/>
      <c r="EH257" s="23"/>
      <c r="EI257" s="23"/>
      <c r="EJ257" s="23"/>
      <c r="EK257" s="23"/>
      <c r="EL257" s="23"/>
      <c r="EM257" s="23"/>
    </row>
    <row r="258" spans="18:143" x14ac:dyDescent="0.2">
      <c r="R258" s="1"/>
      <c r="S258" s="1"/>
      <c r="T258" s="1"/>
      <c r="U258" s="1"/>
      <c r="V258" s="1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</row>
    <row r="259" spans="18:143" x14ac:dyDescent="0.2">
      <c r="R259" s="1"/>
      <c r="S259" s="1"/>
      <c r="T259" s="1"/>
      <c r="U259" s="1"/>
      <c r="V259" s="1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  <c r="EE259" s="23"/>
      <c r="EF259" s="23"/>
      <c r="EG259" s="23"/>
      <c r="EH259" s="23"/>
      <c r="EI259" s="23"/>
      <c r="EJ259" s="23"/>
      <c r="EK259" s="23"/>
      <c r="EL259" s="23"/>
      <c r="EM259" s="23"/>
    </row>
    <row r="260" spans="18:143" x14ac:dyDescent="0.2">
      <c r="R260" s="1"/>
      <c r="S260" s="1"/>
      <c r="T260" s="1"/>
      <c r="U260" s="1"/>
      <c r="V260" s="1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  <c r="EE260" s="23"/>
      <c r="EF260" s="23"/>
      <c r="EG260" s="23"/>
      <c r="EH260" s="23"/>
      <c r="EI260" s="23"/>
      <c r="EJ260" s="23"/>
      <c r="EK260" s="23"/>
      <c r="EL260" s="23"/>
      <c r="EM260" s="23"/>
    </row>
    <row r="261" spans="18:143" x14ac:dyDescent="0.2">
      <c r="R261" s="1"/>
      <c r="S261" s="1"/>
      <c r="T261" s="1"/>
      <c r="U261" s="1"/>
      <c r="V261" s="1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  <c r="DN261" s="23"/>
      <c r="DO261" s="23"/>
      <c r="DP261" s="23"/>
      <c r="DQ261" s="23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3"/>
      <c r="EC261" s="23"/>
      <c r="ED261" s="23"/>
      <c r="EE261" s="23"/>
      <c r="EF261" s="23"/>
      <c r="EG261" s="23"/>
      <c r="EH261" s="23"/>
      <c r="EI261" s="23"/>
      <c r="EJ261" s="23"/>
      <c r="EK261" s="23"/>
      <c r="EL261" s="23"/>
      <c r="EM261" s="23"/>
    </row>
    <row r="262" spans="18:143" x14ac:dyDescent="0.2">
      <c r="R262" s="1"/>
      <c r="S262" s="1"/>
      <c r="T262" s="1"/>
      <c r="U262" s="1"/>
      <c r="V262" s="1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3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  <c r="EH262" s="23"/>
      <c r="EI262" s="23"/>
      <c r="EJ262" s="23"/>
      <c r="EK262" s="23"/>
      <c r="EL262" s="23"/>
      <c r="EM262" s="23"/>
    </row>
    <row r="263" spans="18:143" x14ac:dyDescent="0.2">
      <c r="R263" s="1"/>
      <c r="S263" s="1"/>
      <c r="T263" s="1"/>
      <c r="U263" s="1"/>
      <c r="V263" s="1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3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  <c r="EE263" s="23"/>
      <c r="EF263" s="23"/>
      <c r="EG263" s="23"/>
      <c r="EH263" s="23"/>
      <c r="EI263" s="23"/>
      <c r="EJ263" s="23"/>
      <c r="EK263" s="23"/>
      <c r="EL263" s="23"/>
      <c r="EM263" s="23"/>
    </row>
    <row r="264" spans="18:143" x14ac:dyDescent="0.2">
      <c r="R264" s="1"/>
      <c r="S264" s="1"/>
      <c r="T264" s="1"/>
      <c r="U264" s="1"/>
      <c r="V264" s="1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  <c r="DG264" s="23"/>
      <c r="DH264" s="23"/>
      <c r="DI264" s="23"/>
      <c r="DJ264" s="23"/>
      <c r="DK264" s="23"/>
      <c r="DL264" s="23"/>
      <c r="DM264" s="23"/>
      <c r="DN264" s="23"/>
      <c r="DO264" s="23"/>
      <c r="DP264" s="23"/>
      <c r="DQ264" s="23"/>
      <c r="DR264" s="23"/>
      <c r="DS264" s="23"/>
      <c r="DT264" s="23"/>
      <c r="DU264" s="23"/>
      <c r="DV264" s="23"/>
      <c r="DW264" s="23"/>
      <c r="DX264" s="23"/>
      <c r="DY264" s="23"/>
      <c r="DZ264" s="23"/>
      <c r="EA264" s="23"/>
      <c r="EB264" s="23"/>
      <c r="EC264" s="23"/>
      <c r="ED264" s="23"/>
      <c r="EE264" s="23"/>
      <c r="EF264" s="23"/>
      <c r="EG264" s="23"/>
      <c r="EH264" s="23"/>
      <c r="EI264" s="23"/>
      <c r="EJ264" s="23"/>
      <c r="EK264" s="23"/>
      <c r="EL264" s="23"/>
      <c r="EM264" s="23"/>
    </row>
    <row r="265" spans="18:143" x14ac:dyDescent="0.2">
      <c r="R265" s="1"/>
      <c r="S265" s="1"/>
      <c r="T265" s="1"/>
      <c r="U265" s="1"/>
      <c r="V265" s="1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  <c r="EH265" s="23"/>
      <c r="EI265" s="23"/>
      <c r="EJ265" s="23"/>
      <c r="EK265" s="23"/>
      <c r="EL265" s="23"/>
      <c r="EM265" s="23"/>
    </row>
    <row r="266" spans="18:143" x14ac:dyDescent="0.2">
      <c r="R266" s="1"/>
      <c r="S266" s="1"/>
      <c r="T266" s="1"/>
      <c r="U266" s="1"/>
      <c r="V266" s="1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  <c r="EH266" s="23"/>
      <c r="EI266" s="23"/>
      <c r="EJ266" s="23"/>
      <c r="EK266" s="23"/>
      <c r="EL266" s="23"/>
      <c r="EM266" s="23"/>
    </row>
    <row r="267" spans="18:143" x14ac:dyDescent="0.2">
      <c r="R267" s="1"/>
      <c r="S267" s="1"/>
      <c r="T267" s="1"/>
      <c r="U267" s="1"/>
      <c r="V267" s="1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  <c r="DG267" s="23"/>
      <c r="DH267" s="23"/>
      <c r="DI267" s="23"/>
      <c r="DJ267" s="23"/>
      <c r="DK267" s="23"/>
      <c r="DL267" s="23"/>
      <c r="DM267" s="23"/>
      <c r="DN267" s="23"/>
      <c r="DO267" s="23"/>
      <c r="DP267" s="23"/>
      <c r="DQ267" s="23"/>
      <c r="DR267" s="23"/>
      <c r="DS267" s="23"/>
      <c r="DT267" s="23"/>
      <c r="DU267" s="23"/>
      <c r="DV267" s="23"/>
      <c r="DW267" s="23"/>
      <c r="DX267" s="23"/>
      <c r="DY267" s="23"/>
      <c r="DZ267" s="23"/>
      <c r="EA267" s="23"/>
      <c r="EB267" s="23"/>
      <c r="EC267" s="23"/>
      <c r="ED267" s="23"/>
      <c r="EE267" s="23"/>
      <c r="EF267" s="23"/>
      <c r="EG267" s="23"/>
      <c r="EH267" s="23"/>
      <c r="EI267" s="23"/>
      <c r="EJ267" s="23"/>
      <c r="EK267" s="23"/>
      <c r="EL267" s="23"/>
      <c r="EM267" s="23"/>
    </row>
    <row r="268" spans="18:143" x14ac:dyDescent="0.2">
      <c r="R268" s="1"/>
      <c r="S268" s="1"/>
      <c r="T268" s="1"/>
      <c r="U268" s="1"/>
      <c r="V268" s="1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  <c r="DG268" s="23"/>
      <c r="DH268" s="23"/>
      <c r="DI268" s="23"/>
      <c r="DJ268" s="23"/>
      <c r="DK268" s="23"/>
      <c r="DL268" s="23"/>
      <c r="DM268" s="23"/>
      <c r="DN268" s="23"/>
      <c r="DO268" s="23"/>
      <c r="DP268" s="23"/>
      <c r="DQ268" s="23"/>
      <c r="DR268" s="23"/>
      <c r="DS268" s="23"/>
      <c r="DT268" s="23"/>
      <c r="DU268" s="23"/>
      <c r="DV268" s="23"/>
      <c r="DW268" s="23"/>
      <c r="DX268" s="23"/>
      <c r="DY268" s="23"/>
      <c r="DZ268" s="23"/>
      <c r="EA268" s="23"/>
      <c r="EB268" s="23"/>
      <c r="EC268" s="23"/>
      <c r="ED268" s="23"/>
      <c r="EE268" s="23"/>
      <c r="EF268" s="23"/>
      <c r="EG268" s="23"/>
      <c r="EH268" s="23"/>
      <c r="EI268" s="23"/>
      <c r="EJ268" s="23"/>
      <c r="EK268" s="23"/>
      <c r="EL268" s="23"/>
      <c r="EM268" s="23"/>
    </row>
    <row r="269" spans="18:143" x14ac:dyDescent="0.2">
      <c r="R269" s="1"/>
      <c r="S269" s="1"/>
      <c r="T269" s="1"/>
      <c r="U269" s="1"/>
      <c r="V269" s="1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  <c r="DG269" s="23"/>
      <c r="DH269" s="23"/>
      <c r="DI269" s="23"/>
      <c r="DJ269" s="23"/>
      <c r="DK269" s="23"/>
      <c r="DL269" s="23"/>
      <c r="DM269" s="23"/>
      <c r="DN269" s="23"/>
      <c r="DO269" s="23"/>
      <c r="DP269" s="23"/>
      <c r="DQ269" s="23"/>
      <c r="DR269" s="23"/>
      <c r="DS269" s="23"/>
      <c r="DT269" s="23"/>
      <c r="DU269" s="23"/>
      <c r="DV269" s="23"/>
      <c r="DW269" s="23"/>
      <c r="DX269" s="23"/>
      <c r="DY269" s="23"/>
      <c r="DZ269" s="23"/>
      <c r="EA269" s="23"/>
      <c r="EB269" s="23"/>
      <c r="EC269" s="23"/>
      <c r="ED269" s="23"/>
      <c r="EE269" s="23"/>
      <c r="EF269" s="23"/>
      <c r="EG269" s="23"/>
      <c r="EH269" s="23"/>
      <c r="EI269" s="23"/>
      <c r="EJ269" s="23"/>
      <c r="EK269" s="23"/>
      <c r="EL269" s="23"/>
      <c r="EM269" s="23"/>
    </row>
    <row r="270" spans="18:143" x14ac:dyDescent="0.2">
      <c r="R270" s="1"/>
      <c r="S270" s="1"/>
      <c r="T270" s="1"/>
      <c r="U270" s="1"/>
      <c r="V270" s="1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  <c r="DG270" s="23"/>
      <c r="DH270" s="23"/>
      <c r="DI270" s="23"/>
      <c r="DJ270" s="23"/>
      <c r="DK270" s="23"/>
      <c r="DL270" s="23"/>
      <c r="DM270" s="23"/>
      <c r="DN270" s="23"/>
      <c r="DO270" s="23"/>
      <c r="DP270" s="23"/>
      <c r="DQ270" s="23"/>
      <c r="DR270" s="23"/>
      <c r="DS270" s="23"/>
      <c r="DT270" s="23"/>
      <c r="DU270" s="23"/>
      <c r="DV270" s="23"/>
      <c r="DW270" s="23"/>
      <c r="DX270" s="23"/>
      <c r="DY270" s="23"/>
      <c r="DZ270" s="23"/>
      <c r="EA270" s="23"/>
      <c r="EB270" s="23"/>
      <c r="EC270" s="23"/>
      <c r="ED270" s="23"/>
      <c r="EE270" s="23"/>
      <c r="EF270" s="23"/>
      <c r="EG270" s="23"/>
      <c r="EH270" s="23"/>
      <c r="EI270" s="23"/>
      <c r="EJ270" s="23"/>
      <c r="EK270" s="23"/>
      <c r="EL270" s="23"/>
      <c r="EM270" s="23"/>
    </row>
    <row r="271" spans="18:143" x14ac:dyDescent="0.2">
      <c r="R271" s="1"/>
      <c r="S271" s="1"/>
      <c r="T271" s="1"/>
      <c r="U271" s="1"/>
      <c r="V271" s="1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  <c r="DG271" s="23"/>
      <c r="DH271" s="23"/>
      <c r="DI271" s="23"/>
      <c r="DJ271" s="23"/>
      <c r="DK271" s="23"/>
      <c r="DL271" s="23"/>
      <c r="DM271" s="23"/>
      <c r="DN271" s="23"/>
      <c r="DO271" s="23"/>
      <c r="DP271" s="23"/>
      <c r="DQ271" s="23"/>
      <c r="DR271" s="23"/>
      <c r="DS271" s="23"/>
      <c r="DT271" s="23"/>
      <c r="DU271" s="23"/>
      <c r="DV271" s="23"/>
      <c r="DW271" s="23"/>
      <c r="DX271" s="23"/>
      <c r="DY271" s="23"/>
      <c r="DZ271" s="23"/>
      <c r="EA271" s="23"/>
      <c r="EB271" s="23"/>
      <c r="EC271" s="23"/>
      <c r="ED271" s="23"/>
      <c r="EE271" s="23"/>
      <c r="EF271" s="23"/>
      <c r="EG271" s="23"/>
      <c r="EH271" s="23"/>
      <c r="EI271" s="23"/>
      <c r="EJ271" s="23"/>
      <c r="EK271" s="23"/>
      <c r="EL271" s="23"/>
      <c r="EM271" s="23"/>
    </row>
    <row r="272" spans="18:143" x14ac:dyDescent="0.2">
      <c r="R272" s="1"/>
      <c r="S272" s="1"/>
      <c r="T272" s="1"/>
      <c r="U272" s="1"/>
      <c r="V272" s="1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  <c r="DG272" s="23"/>
      <c r="DH272" s="23"/>
      <c r="DI272" s="23"/>
      <c r="DJ272" s="23"/>
      <c r="DK272" s="23"/>
      <c r="DL272" s="23"/>
      <c r="DM272" s="23"/>
      <c r="DN272" s="23"/>
      <c r="DO272" s="23"/>
      <c r="DP272" s="23"/>
      <c r="DQ272" s="23"/>
      <c r="DR272" s="23"/>
      <c r="DS272" s="23"/>
      <c r="DT272" s="23"/>
      <c r="DU272" s="23"/>
      <c r="DV272" s="23"/>
      <c r="DW272" s="23"/>
      <c r="DX272" s="23"/>
      <c r="DY272" s="23"/>
      <c r="DZ272" s="23"/>
      <c r="EA272" s="23"/>
      <c r="EB272" s="23"/>
      <c r="EC272" s="23"/>
      <c r="ED272" s="23"/>
      <c r="EE272" s="23"/>
      <c r="EF272" s="23"/>
      <c r="EG272" s="23"/>
      <c r="EH272" s="23"/>
      <c r="EI272" s="23"/>
      <c r="EJ272" s="23"/>
      <c r="EK272" s="23"/>
      <c r="EL272" s="23"/>
      <c r="EM272" s="23"/>
    </row>
    <row r="273" spans="18:143" x14ac:dyDescent="0.2">
      <c r="R273" s="1"/>
      <c r="S273" s="1"/>
      <c r="T273" s="1"/>
      <c r="U273" s="1"/>
      <c r="V273" s="1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  <c r="DG273" s="23"/>
      <c r="DH273" s="23"/>
      <c r="DI273" s="23"/>
      <c r="DJ273" s="23"/>
      <c r="DK273" s="23"/>
      <c r="DL273" s="23"/>
      <c r="DM273" s="23"/>
      <c r="DN273" s="23"/>
      <c r="DO273" s="23"/>
      <c r="DP273" s="23"/>
      <c r="DQ273" s="23"/>
      <c r="DR273" s="23"/>
      <c r="DS273" s="23"/>
      <c r="DT273" s="23"/>
      <c r="DU273" s="23"/>
      <c r="DV273" s="23"/>
      <c r="DW273" s="23"/>
      <c r="DX273" s="23"/>
      <c r="DY273" s="23"/>
      <c r="DZ273" s="23"/>
      <c r="EA273" s="23"/>
      <c r="EB273" s="23"/>
      <c r="EC273" s="23"/>
      <c r="ED273" s="23"/>
      <c r="EE273" s="23"/>
      <c r="EF273" s="23"/>
      <c r="EG273" s="23"/>
      <c r="EH273" s="23"/>
      <c r="EI273" s="23"/>
      <c r="EJ273" s="23"/>
      <c r="EK273" s="23"/>
      <c r="EL273" s="23"/>
      <c r="EM273" s="23"/>
    </row>
    <row r="274" spans="18:143" x14ac:dyDescent="0.2">
      <c r="R274" s="1"/>
      <c r="S274" s="1"/>
      <c r="T274" s="1"/>
      <c r="U274" s="1"/>
      <c r="V274" s="1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23"/>
      <c r="DG274" s="23"/>
      <c r="DH274" s="23"/>
      <c r="DI274" s="23"/>
      <c r="DJ274" s="23"/>
      <c r="DK274" s="23"/>
      <c r="DL274" s="23"/>
      <c r="DM274" s="23"/>
      <c r="DN274" s="23"/>
      <c r="DO274" s="23"/>
      <c r="DP274" s="23"/>
      <c r="DQ274" s="23"/>
      <c r="DR274" s="23"/>
      <c r="DS274" s="23"/>
      <c r="DT274" s="23"/>
      <c r="DU274" s="23"/>
      <c r="DV274" s="23"/>
      <c r="DW274" s="23"/>
      <c r="DX274" s="23"/>
      <c r="DY274" s="23"/>
      <c r="DZ274" s="23"/>
      <c r="EA274" s="23"/>
      <c r="EB274" s="23"/>
      <c r="EC274" s="23"/>
      <c r="ED274" s="23"/>
      <c r="EE274" s="23"/>
      <c r="EF274" s="23"/>
      <c r="EG274" s="23"/>
      <c r="EH274" s="23"/>
      <c r="EI274" s="23"/>
      <c r="EJ274" s="23"/>
      <c r="EK274" s="23"/>
      <c r="EL274" s="23"/>
      <c r="EM274" s="23"/>
    </row>
    <row r="275" spans="18:143" x14ac:dyDescent="0.2">
      <c r="R275" s="1"/>
      <c r="S275" s="1"/>
      <c r="T275" s="1"/>
      <c r="U275" s="1"/>
      <c r="V275" s="1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  <c r="DG275" s="23"/>
      <c r="DH275" s="23"/>
      <c r="DI275" s="23"/>
      <c r="DJ275" s="23"/>
      <c r="DK275" s="23"/>
      <c r="DL275" s="23"/>
      <c r="DM275" s="23"/>
      <c r="DN275" s="23"/>
      <c r="DO275" s="23"/>
      <c r="DP275" s="23"/>
      <c r="DQ275" s="23"/>
      <c r="DR275" s="23"/>
      <c r="DS275" s="23"/>
      <c r="DT275" s="23"/>
      <c r="DU275" s="23"/>
      <c r="DV275" s="23"/>
      <c r="DW275" s="23"/>
      <c r="DX275" s="23"/>
      <c r="DY275" s="23"/>
      <c r="DZ275" s="23"/>
      <c r="EA275" s="23"/>
      <c r="EB275" s="23"/>
      <c r="EC275" s="23"/>
      <c r="ED275" s="23"/>
      <c r="EE275" s="23"/>
      <c r="EF275" s="23"/>
      <c r="EG275" s="23"/>
      <c r="EH275" s="23"/>
      <c r="EI275" s="23"/>
      <c r="EJ275" s="23"/>
      <c r="EK275" s="23"/>
      <c r="EL275" s="23"/>
      <c r="EM275" s="23"/>
    </row>
    <row r="276" spans="18:143" x14ac:dyDescent="0.2">
      <c r="R276" s="1"/>
      <c r="S276" s="1"/>
      <c r="T276" s="1"/>
      <c r="U276" s="1"/>
      <c r="V276" s="1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  <c r="DG276" s="23"/>
      <c r="DH276" s="23"/>
      <c r="DI276" s="23"/>
      <c r="DJ276" s="23"/>
      <c r="DK276" s="23"/>
      <c r="DL276" s="23"/>
      <c r="DM276" s="23"/>
      <c r="DN276" s="23"/>
      <c r="DO276" s="23"/>
      <c r="DP276" s="23"/>
      <c r="DQ276" s="23"/>
      <c r="DR276" s="23"/>
      <c r="DS276" s="23"/>
      <c r="DT276" s="23"/>
      <c r="DU276" s="23"/>
      <c r="DV276" s="23"/>
      <c r="DW276" s="23"/>
      <c r="DX276" s="23"/>
      <c r="DY276" s="23"/>
      <c r="DZ276" s="23"/>
      <c r="EA276" s="23"/>
      <c r="EB276" s="23"/>
      <c r="EC276" s="23"/>
      <c r="ED276" s="23"/>
      <c r="EE276" s="23"/>
      <c r="EF276" s="23"/>
      <c r="EG276" s="23"/>
      <c r="EH276" s="23"/>
      <c r="EI276" s="23"/>
      <c r="EJ276" s="23"/>
      <c r="EK276" s="23"/>
      <c r="EL276" s="23"/>
      <c r="EM276" s="23"/>
    </row>
    <row r="277" spans="18:143" x14ac:dyDescent="0.2">
      <c r="R277" s="1"/>
      <c r="S277" s="1"/>
      <c r="T277" s="1"/>
      <c r="U277" s="1"/>
      <c r="V277" s="1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  <c r="DG277" s="23"/>
      <c r="DH277" s="23"/>
      <c r="DI277" s="23"/>
      <c r="DJ277" s="23"/>
      <c r="DK277" s="23"/>
      <c r="DL277" s="23"/>
      <c r="DM277" s="23"/>
      <c r="DN277" s="23"/>
      <c r="DO277" s="23"/>
      <c r="DP277" s="23"/>
      <c r="DQ277" s="23"/>
      <c r="DR277" s="23"/>
      <c r="DS277" s="23"/>
      <c r="DT277" s="23"/>
      <c r="DU277" s="23"/>
      <c r="DV277" s="23"/>
      <c r="DW277" s="23"/>
      <c r="DX277" s="23"/>
      <c r="DY277" s="23"/>
      <c r="DZ277" s="23"/>
      <c r="EA277" s="23"/>
      <c r="EB277" s="23"/>
      <c r="EC277" s="23"/>
      <c r="ED277" s="23"/>
      <c r="EE277" s="23"/>
      <c r="EF277" s="23"/>
      <c r="EG277" s="23"/>
      <c r="EH277" s="23"/>
      <c r="EI277" s="23"/>
      <c r="EJ277" s="23"/>
      <c r="EK277" s="23"/>
      <c r="EL277" s="23"/>
      <c r="EM277" s="23"/>
    </row>
    <row r="278" spans="18:143" x14ac:dyDescent="0.2">
      <c r="R278" s="1"/>
      <c r="S278" s="1"/>
      <c r="T278" s="1"/>
      <c r="U278" s="1"/>
      <c r="V278" s="1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  <c r="DB278" s="23"/>
      <c r="DC278" s="23"/>
      <c r="DD278" s="23"/>
      <c r="DE278" s="23"/>
      <c r="DF278" s="23"/>
      <c r="DG278" s="23"/>
      <c r="DH278" s="23"/>
      <c r="DI278" s="23"/>
      <c r="DJ278" s="23"/>
      <c r="DK278" s="23"/>
      <c r="DL278" s="23"/>
      <c r="DM278" s="23"/>
      <c r="DN278" s="23"/>
      <c r="DO278" s="23"/>
      <c r="DP278" s="23"/>
      <c r="DQ278" s="23"/>
      <c r="DR278" s="23"/>
      <c r="DS278" s="23"/>
      <c r="DT278" s="23"/>
      <c r="DU278" s="23"/>
      <c r="DV278" s="23"/>
      <c r="DW278" s="23"/>
      <c r="DX278" s="23"/>
      <c r="DY278" s="23"/>
      <c r="DZ278" s="23"/>
      <c r="EA278" s="23"/>
      <c r="EB278" s="23"/>
      <c r="EC278" s="23"/>
      <c r="ED278" s="23"/>
      <c r="EE278" s="23"/>
      <c r="EF278" s="23"/>
      <c r="EG278" s="23"/>
      <c r="EH278" s="23"/>
      <c r="EI278" s="23"/>
      <c r="EJ278" s="23"/>
      <c r="EK278" s="23"/>
      <c r="EL278" s="23"/>
      <c r="EM278" s="23"/>
    </row>
    <row r="279" spans="18:143" x14ac:dyDescent="0.2">
      <c r="R279" s="1"/>
      <c r="S279" s="1"/>
      <c r="T279" s="1"/>
      <c r="U279" s="1"/>
      <c r="V279" s="1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  <c r="DB279" s="23"/>
      <c r="DC279" s="23"/>
      <c r="DD279" s="23"/>
      <c r="DE279" s="23"/>
      <c r="DF279" s="23"/>
      <c r="DG279" s="23"/>
      <c r="DH279" s="23"/>
      <c r="DI279" s="23"/>
      <c r="DJ279" s="23"/>
      <c r="DK279" s="23"/>
      <c r="DL279" s="23"/>
      <c r="DM279" s="23"/>
      <c r="DN279" s="23"/>
      <c r="DO279" s="23"/>
      <c r="DP279" s="23"/>
      <c r="DQ279" s="23"/>
      <c r="DR279" s="23"/>
      <c r="DS279" s="23"/>
      <c r="DT279" s="23"/>
      <c r="DU279" s="23"/>
      <c r="DV279" s="23"/>
      <c r="DW279" s="23"/>
      <c r="DX279" s="23"/>
      <c r="DY279" s="23"/>
      <c r="DZ279" s="23"/>
      <c r="EA279" s="23"/>
      <c r="EB279" s="23"/>
      <c r="EC279" s="23"/>
      <c r="ED279" s="23"/>
      <c r="EE279" s="23"/>
      <c r="EF279" s="23"/>
      <c r="EG279" s="23"/>
      <c r="EH279" s="23"/>
      <c r="EI279" s="23"/>
      <c r="EJ279" s="23"/>
      <c r="EK279" s="23"/>
      <c r="EL279" s="23"/>
      <c r="EM279" s="23"/>
    </row>
    <row r="280" spans="18:143" x14ac:dyDescent="0.2">
      <c r="R280" s="1"/>
      <c r="S280" s="1"/>
      <c r="T280" s="1"/>
      <c r="U280" s="1"/>
      <c r="V280" s="1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3"/>
      <c r="CU280" s="23"/>
      <c r="CV280" s="23"/>
      <c r="CW280" s="23"/>
      <c r="CX280" s="23"/>
      <c r="CY280" s="23"/>
      <c r="CZ280" s="23"/>
      <c r="DA280" s="23"/>
      <c r="DB280" s="23"/>
      <c r="DC280" s="23"/>
      <c r="DD280" s="23"/>
      <c r="DE280" s="23"/>
      <c r="DF280" s="23"/>
      <c r="DG280" s="23"/>
      <c r="DH280" s="23"/>
      <c r="DI280" s="23"/>
      <c r="DJ280" s="23"/>
      <c r="DK280" s="23"/>
      <c r="DL280" s="23"/>
      <c r="DM280" s="23"/>
      <c r="DN280" s="23"/>
      <c r="DO280" s="23"/>
      <c r="DP280" s="23"/>
      <c r="DQ280" s="23"/>
      <c r="DR280" s="23"/>
      <c r="DS280" s="23"/>
      <c r="DT280" s="23"/>
      <c r="DU280" s="23"/>
      <c r="DV280" s="23"/>
      <c r="DW280" s="23"/>
      <c r="DX280" s="23"/>
      <c r="DY280" s="23"/>
      <c r="DZ280" s="23"/>
      <c r="EA280" s="23"/>
      <c r="EB280" s="23"/>
      <c r="EC280" s="23"/>
      <c r="ED280" s="23"/>
      <c r="EE280" s="23"/>
      <c r="EF280" s="23"/>
      <c r="EG280" s="23"/>
      <c r="EH280" s="23"/>
      <c r="EI280" s="23"/>
      <c r="EJ280" s="23"/>
      <c r="EK280" s="23"/>
      <c r="EL280" s="23"/>
      <c r="EM280" s="23"/>
    </row>
    <row r="281" spans="18:143" x14ac:dyDescent="0.2">
      <c r="R281" s="1"/>
      <c r="S281" s="1"/>
      <c r="T281" s="1"/>
      <c r="U281" s="1"/>
      <c r="V281" s="1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  <c r="CM281" s="23"/>
      <c r="CN281" s="23"/>
      <c r="CO281" s="23"/>
      <c r="CP281" s="23"/>
      <c r="CQ281" s="23"/>
      <c r="CR281" s="23"/>
      <c r="CS281" s="23"/>
      <c r="CT281" s="23"/>
      <c r="CU281" s="23"/>
      <c r="CV281" s="23"/>
      <c r="CW281" s="23"/>
      <c r="CX281" s="23"/>
      <c r="CY281" s="23"/>
      <c r="CZ281" s="23"/>
      <c r="DA281" s="23"/>
      <c r="DB281" s="23"/>
      <c r="DC281" s="23"/>
      <c r="DD281" s="23"/>
      <c r="DE281" s="23"/>
      <c r="DF281" s="23"/>
      <c r="DG281" s="23"/>
      <c r="DH281" s="23"/>
      <c r="DI281" s="23"/>
      <c r="DJ281" s="23"/>
      <c r="DK281" s="23"/>
      <c r="DL281" s="23"/>
      <c r="DM281" s="23"/>
      <c r="DN281" s="23"/>
      <c r="DO281" s="23"/>
      <c r="DP281" s="23"/>
      <c r="DQ281" s="23"/>
      <c r="DR281" s="23"/>
      <c r="DS281" s="23"/>
      <c r="DT281" s="23"/>
      <c r="DU281" s="23"/>
      <c r="DV281" s="23"/>
      <c r="DW281" s="23"/>
      <c r="DX281" s="23"/>
      <c r="DY281" s="23"/>
      <c r="DZ281" s="23"/>
      <c r="EA281" s="23"/>
      <c r="EB281" s="23"/>
      <c r="EC281" s="23"/>
      <c r="ED281" s="23"/>
      <c r="EE281" s="23"/>
      <c r="EF281" s="23"/>
      <c r="EG281" s="23"/>
      <c r="EH281" s="23"/>
      <c r="EI281" s="23"/>
      <c r="EJ281" s="23"/>
      <c r="EK281" s="23"/>
      <c r="EL281" s="23"/>
      <c r="EM281" s="23"/>
    </row>
    <row r="282" spans="18:143" x14ac:dyDescent="0.2">
      <c r="R282" s="1"/>
      <c r="S282" s="1"/>
      <c r="T282" s="1"/>
      <c r="U282" s="1"/>
      <c r="V282" s="1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  <c r="DD282" s="23"/>
      <c r="DE282" s="23"/>
      <c r="DF282" s="23"/>
      <c r="DG282" s="23"/>
      <c r="DH282" s="23"/>
      <c r="DI282" s="23"/>
      <c r="DJ282" s="23"/>
      <c r="DK282" s="23"/>
      <c r="DL282" s="23"/>
      <c r="DM282" s="23"/>
      <c r="DN282" s="23"/>
      <c r="DO282" s="23"/>
      <c r="DP282" s="23"/>
      <c r="DQ282" s="23"/>
      <c r="DR282" s="23"/>
      <c r="DS282" s="23"/>
      <c r="DT282" s="23"/>
      <c r="DU282" s="23"/>
      <c r="DV282" s="23"/>
      <c r="DW282" s="23"/>
      <c r="DX282" s="23"/>
      <c r="DY282" s="23"/>
      <c r="DZ282" s="23"/>
      <c r="EA282" s="23"/>
      <c r="EB282" s="23"/>
      <c r="EC282" s="23"/>
      <c r="ED282" s="23"/>
      <c r="EE282" s="23"/>
      <c r="EF282" s="23"/>
      <c r="EG282" s="23"/>
      <c r="EH282" s="23"/>
      <c r="EI282" s="23"/>
      <c r="EJ282" s="23"/>
      <c r="EK282" s="23"/>
      <c r="EL282" s="23"/>
      <c r="EM282" s="23"/>
    </row>
    <row r="283" spans="18:143" x14ac:dyDescent="0.2">
      <c r="R283" s="1"/>
      <c r="S283" s="1"/>
      <c r="T283" s="1"/>
      <c r="U283" s="1"/>
      <c r="V283" s="1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  <c r="DB283" s="23"/>
      <c r="DC283" s="23"/>
      <c r="DD283" s="23"/>
      <c r="DE283" s="23"/>
      <c r="DF283" s="23"/>
      <c r="DG283" s="23"/>
      <c r="DH283" s="23"/>
      <c r="DI283" s="23"/>
      <c r="DJ283" s="23"/>
      <c r="DK283" s="23"/>
      <c r="DL283" s="23"/>
      <c r="DM283" s="23"/>
      <c r="DN283" s="23"/>
      <c r="DO283" s="23"/>
      <c r="DP283" s="23"/>
      <c r="DQ283" s="23"/>
      <c r="DR283" s="23"/>
      <c r="DS283" s="23"/>
      <c r="DT283" s="23"/>
      <c r="DU283" s="23"/>
      <c r="DV283" s="23"/>
      <c r="DW283" s="23"/>
      <c r="DX283" s="23"/>
      <c r="DY283" s="23"/>
      <c r="DZ283" s="23"/>
      <c r="EA283" s="23"/>
      <c r="EB283" s="23"/>
      <c r="EC283" s="23"/>
      <c r="ED283" s="23"/>
      <c r="EE283" s="23"/>
      <c r="EF283" s="23"/>
      <c r="EG283" s="23"/>
      <c r="EH283" s="23"/>
      <c r="EI283" s="23"/>
      <c r="EJ283" s="23"/>
      <c r="EK283" s="23"/>
      <c r="EL283" s="23"/>
      <c r="EM283" s="23"/>
    </row>
    <row r="284" spans="18:143" x14ac:dyDescent="0.2">
      <c r="R284" s="1"/>
      <c r="S284" s="1"/>
      <c r="T284" s="1"/>
      <c r="U284" s="1"/>
      <c r="V284" s="1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  <c r="CR284" s="23"/>
      <c r="CS284" s="23"/>
      <c r="CT284" s="23"/>
      <c r="CU284" s="23"/>
      <c r="CV284" s="23"/>
      <c r="CW284" s="23"/>
      <c r="CX284" s="23"/>
      <c r="CY284" s="23"/>
      <c r="CZ284" s="23"/>
      <c r="DA284" s="23"/>
      <c r="DB284" s="23"/>
      <c r="DC284" s="23"/>
      <c r="DD284" s="23"/>
      <c r="DE284" s="23"/>
      <c r="DF284" s="23"/>
      <c r="DG284" s="23"/>
      <c r="DH284" s="23"/>
      <c r="DI284" s="23"/>
      <c r="DJ284" s="23"/>
      <c r="DK284" s="23"/>
      <c r="DL284" s="23"/>
      <c r="DM284" s="23"/>
      <c r="DN284" s="23"/>
      <c r="DO284" s="23"/>
      <c r="DP284" s="23"/>
      <c r="DQ284" s="23"/>
      <c r="DR284" s="23"/>
      <c r="DS284" s="23"/>
      <c r="DT284" s="23"/>
      <c r="DU284" s="23"/>
      <c r="DV284" s="23"/>
      <c r="DW284" s="23"/>
      <c r="DX284" s="23"/>
      <c r="DY284" s="23"/>
      <c r="DZ284" s="23"/>
      <c r="EA284" s="23"/>
      <c r="EB284" s="23"/>
      <c r="EC284" s="23"/>
      <c r="ED284" s="23"/>
      <c r="EE284" s="23"/>
      <c r="EF284" s="23"/>
      <c r="EG284" s="23"/>
      <c r="EH284" s="23"/>
      <c r="EI284" s="23"/>
      <c r="EJ284" s="23"/>
      <c r="EK284" s="23"/>
      <c r="EL284" s="23"/>
      <c r="EM284" s="23"/>
    </row>
    <row r="285" spans="18:143" x14ac:dyDescent="0.2">
      <c r="R285" s="1"/>
      <c r="S285" s="1"/>
      <c r="T285" s="1"/>
      <c r="U285" s="1"/>
      <c r="V285" s="1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  <c r="DF285" s="23"/>
      <c r="DG285" s="23"/>
      <c r="DH285" s="23"/>
      <c r="DI285" s="23"/>
      <c r="DJ285" s="23"/>
      <c r="DK285" s="23"/>
      <c r="DL285" s="23"/>
      <c r="DM285" s="23"/>
      <c r="DN285" s="23"/>
      <c r="DO285" s="23"/>
      <c r="DP285" s="23"/>
      <c r="DQ285" s="23"/>
      <c r="DR285" s="23"/>
      <c r="DS285" s="23"/>
      <c r="DT285" s="23"/>
      <c r="DU285" s="23"/>
      <c r="DV285" s="23"/>
      <c r="DW285" s="23"/>
      <c r="DX285" s="23"/>
      <c r="DY285" s="23"/>
      <c r="DZ285" s="23"/>
      <c r="EA285" s="23"/>
      <c r="EB285" s="23"/>
      <c r="EC285" s="23"/>
      <c r="ED285" s="23"/>
      <c r="EE285" s="23"/>
      <c r="EF285" s="23"/>
      <c r="EG285" s="23"/>
      <c r="EH285" s="23"/>
      <c r="EI285" s="23"/>
      <c r="EJ285" s="23"/>
      <c r="EK285" s="23"/>
      <c r="EL285" s="23"/>
      <c r="EM285" s="23"/>
    </row>
    <row r="286" spans="18:143" x14ac:dyDescent="0.2">
      <c r="R286" s="1"/>
      <c r="S286" s="1"/>
      <c r="T286" s="1"/>
      <c r="U286" s="1"/>
      <c r="V286" s="1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3"/>
      <c r="DD286" s="23"/>
      <c r="DE286" s="23"/>
      <c r="DF286" s="23"/>
      <c r="DG286" s="23"/>
      <c r="DH286" s="23"/>
      <c r="DI286" s="23"/>
      <c r="DJ286" s="23"/>
      <c r="DK286" s="23"/>
      <c r="DL286" s="23"/>
      <c r="DM286" s="23"/>
      <c r="DN286" s="23"/>
      <c r="DO286" s="23"/>
      <c r="DP286" s="23"/>
      <c r="DQ286" s="23"/>
      <c r="DR286" s="23"/>
      <c r="DS286" s="23"/>
      <c r="DT286" s="23"/>
      <c r="DU286" s="23"/>
      <c r="DV286" s="23"/>
      <c r="DW286" s="23"/>
      <c r="DX286" s="23"/>
      <c r="DY286" s="23"/>
      <c r="DZ286" s="23"/>
      <c r="EA286" s="23"/>
      <c r="EB286" s="23"/>
      <c r="EC286" s="23"/>
      <c r="ED286" s="23"/>
      <c r="EE286" s="23"/>
      <c r="EF286" s="23"/>
      <c r="EG286" s="23"/>
      <c r="EH286" s="23"/>
      <c r="EI286" s="23"/>
      <c r="EJ286" s="23"/>
      <c r="EK286" s="23"/>
      <c r="EL286" s="23"/>
      <c r="EM286" s="23"/>
    </row>
    <row r="287" spans="18:143" x14ac:dyDescent="0.2">
      <c r="R287" s="1"/>
      <c r="S287" s="1"/>
      <c r="T287" s="1"/>
      <c r="U287" s="1"/>
      <c r="V287" s="1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  <c r="CM287" s="23"/>
      <c r="CN287" s="23"/>
      <c r="CO287" s="23"/>
      <c r="CP287" s="23"/>
      <c r="CQ287" s="23"/>
      <c r="CR287" s="23"/>
      <c r="CS287" s="23"/>
      <c r="CT287" s="23"/>
      <c r="CU287" s="23"/>
      <c r="CV287" s="23"/>
      <c r="CW287" s="23"/>
      <c r="CX287" s="23"/>
      <c r="CY287" s="23"/>
      <c r="CZ287" s="23"/>
      <c r="DA287" s="23"/>
      <c r="DB287" s="23"/>
      <c r="DC287" s="23"/>
      <c r="DD287" s="23"/>
      <c r="DE287" s="23"/>
      <c r="DF287" s="23"/>
      <c r="DG287" s="23"/>
      <c r="DH287" s="23"/>
      <c r="DI287" s="23"/>
      <c r="DJ287" s="23"/>
      <c r="DK287" s="23"/>
      <c r="DL287" s="23"/>
      <c r="DM287" s="23"/>
      <c r="DN287" s="23"/>
      <c r="DO287" s="23"/>
      <c r="DP287" s="23"/>
      <c r="DQ287" s="23"/>
      <c r="DR287" s="23"/>
      <c r="DS287" s="23"/>
      <c r="DT287" s="23"/>
      <c r="DU287" s="23"/>
      <c r="DV287" s="23"/>
      <c r="DW287" s="23"/>
      <c r="DX287" s="23"/>
      <c r="DY287" s="23"/>
      <c r="DZ287" s="23"/>
      <c r="EA287" s="23"/>
      <c r="EB287" s="23"/>
      <c r="EC287" s="23"/>
      <c r="ED287" s="23"/>
      <c r="EE287" s="23"/>
      <c r="EF287" s="23"/>
      <c r="EG287" s="23"/>
      <c r="EH287" s="23"/>
      <c r="EI287" s="23"/>
      <c r="EJ287" s="23"/>
      <c r="EK287" s="23"/>
      <c r="EL287" s="23"/>
      <c r="EM287" s="23"/>
    </row>
    <row r="288" spans="18:143" x14ac:dyDescent="0.2">
      <c r="R288" s="1"/>
      <c r="S288" s="1"/>
      <c r="T288" s="1"/>
      <c r="U288" s="1"/>
      <c r="V288" s="1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23"/>
      <c r="DG288" s="23"/>
      <c r="DH288" s="23"/>
      <c r="DI288" s="23"/>
      <c r="DJ288" s="23"/>
      <c r="DK288" s="23"/>
      <c r="DL288" s="23"/>
      <c r="DM288" s="23"/>
      <c r="DN288" s="23"/>
      <c r="DO288" s="23"/>
      <c r="DP288" s="23"/>
      <c r="DQ288" s="23"/>
      <c r="DR288" s="23"/>
      <c r="DS288" s="23"/>
      <c r="DT288" s="23"/>
      <c r="DU288" s="23"/>
      <c r="DV288" s="23"/>
      <c r="DW288" s="23"/>
      <c r="DX288" s="23"/>
      <c r="DY288" s="23"/>
      <c r="DZ288" s="23"/>
      <c r="EA288" s="23"/>
      <c r="EB288" s="23"/>
      <c r="EC288" s="23"/>
      <c r="ED288" s="23"/>
      <c r="EE288" s="23"/>
      <c r="EF288" s="23"/>
      <c r="EG288" s="23"/>
      <c r="EH288" s="23"/>
      <c r="EI288" s="23"/>
      <c r="EJ288" s="23"/>
      <c r="EK288" s="23"/>
      <c r="EL288" s="23"/>
      <c r="EM288" s="23"/>
    </row>
    <row r="289" spans="18:143" x14ac:dyDescent="0.2">
      <c r="R289" s="1"/>
      <c r="S289" s="1"/>
      <c r="T289" s="1"/>
      <c r="U289" s="1"/>
      <c r="V289" s="1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  <c r="CF289" s="23"/>
      <c r="CG289" s="23"/>
      <c r="CH289" s="23"/>
      <c r="CI289" s="23"/>
      <c r="CJ289" s="23"/>
      <c r="CK289" s="23"/>
      <c r="CL289" s="23"/>
      <c r="CM289" s="23"/>
      <c r="CN289" s="23"/>
      <c r="CO289" s="23"/>
      <c r="CP289" s="23"/>
      <c r="CQ289" s="23"/>
      <c r="CR289" s="23"/>
      <c r="CS289" s="23"/>
      <c r="CT289" s="23"/>
      <c r="CU289" s="23"/>
      <c r="CV289" s="23"/>
      <c r="CW289" s="23"/>
      <c r="CX289" s="23"/>
      <c r="CY289" s="23"/>
      <c r="CZ289" s="23"/>
      <c r="DA289" s="23"/>
      <c r="DB289" s="23"/>
      <c r="DC289" s="23"/>
      <c r="DD289" s="23"/>
      <c r="DE289" s="23"/>
      <c r="DF289" s="23"/>
      <c r="DG289" s="23"/>
      <c r="DH289" s="23"/>
      <c r="DI289" s="23"/>
      <c r="DJ289" s="23"/>
      <c r="DK289" s="23"/>
      <c r="DL289" s="23"/>
      <c r="DM289" s="23"/>
      <c r="DN289" s="23"/>
      <c r="DO289" s="23"/>
      <c r="DP289" s="23"/>
      <c r="DQ289" s="23"/>
      <c r="DR289" s="23"/>
      <c r="DS289" s="23"/>
      <c r="DT289" s="23"/>
      <c r="DU289" s="23"/>
      <c r="DV289" s="23"/>
      <c r="DW289" s="23"/>
      <c r="DX289" s="23"/>
      <c r="DY289" s="23"/>
      <c r="DZ289" s="23"/>
      <c r="EA289" s="23"/>
      <c r="EB289" s="23"/>
      <c r="EC289" s="23"/>
      <c r="ED289" s="23"/>
      <c r="EE289" s="23"/>
      <c r="EF289" s="23"/>
      <c r="EG289" s="23"/>
      <c r="EH289" s="23"/>
      <c r="EI289" s="23"/>
      <c r="EJ289" s="23"/>
      <c r="EK289" s="23"/>
      <c r="EL289" s="23"/>
      <c r="EM289" s="23"/>
    </row>
    <row r="290" spans="18:143" x14ac:dyDescent="0.2">
      <c r="R290" s="1"/>
      <c r="S290" s="1"/>
      <c r="T290" s="1"/>
      <c r="U290" s="1"/>
      <c r="V290" s="1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  <c r="CF290" s="23"/>
      <c r="CG290" s="23"/>
      <c r="CH290" s="23"/>
      <c r="CI290" s="23"/>
      <c r="CJ290" s="23"/>
      <c r="CK290" s="23"/>
      <c r="CL290" s="23"/>
      <c r="CM290" s="23"/>
      <c r="CN290" s="23"/>
      <c r="CO290" s="23"/>
      <c r="CP290" s="23"/>
      <c r="CQ290" s="23"/>
      <c r="CR290" s="23"/>
      <c r="CS290" s="23"/>
      <c r="CT290" s="23"/>
      <c r="CU290" s="23"/>
      <c r="CV290" s="23"/>
      <c r="CW290" s="23"/>
      <c r="CX290" s="23"/>
      <c r="CY290" s="23"/>
      <c r="CZ290" s="23"/>
      <c r="DA290" s="23"/>
      <c r="DB290" s="23"/>
      <c r="DC290" s="23"/>
      <c r="DD290" s="23"/>
      <c r="DE290" s="23"/>
      <c r="DF290" s="23"/>
      <c r="DG290" s="23"/>
      <c r="DH290" s="23"/>
      <c r="DI290" s="23"/>
      <c r="DJ290" s="23"/>
      <c r="DK290" s="23"/>
      <c r="DL290" s="23"/>
      <c r="DM290" s="23"/>
      <c r="DN290" s="23"/>
      <c r="DO290" s="23"/>
      <c r="DP290" s="23"/>
      <c r="DQ290" s="23"/>
      <c r="DR290" s="23"/>
      <c r="DS290" s="23"/>
      <c r="DT290" s="23"/>
      <c r="DU290" s="23"/>
      <c r="DV290" s="23"/>
      <c r="DW290" s="23"/>
      <c r="DX290" s="23"/>
      <c r="DY290" s="23"/>
      <c r="DZ290" s="23"/>
      <c r="EA290" s="23"/>
      <c r="EB290" s="23"/>
      <c r="EC290" s="23"/>
      <c r="ED290" s="23"/>
      <c r="EE290" s="23"/>
      <c r="EF290" s="23"/>
      <c r="EG290" s="23"/>
      <c r="EH290" s="23"/>
      <c r="EI290" s="23"/>
      <c r="EJ290" s="23"/>
      <c r="EK290" s="23"/>
      <c r="EL290" s="23"/>
      <c r="EM290" s="23"/>
    </row>
    <row r="291" spans="18:143" x14ac:dyDescent="0.2"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3"/>
      <c r="CG291" s="23"/>
      <c r="CH291" s="23"/>
      <c r="CI291" s="23"/>
      <c r="CJ291" s="23"/>
      <c r="CK291" s="23"/>
      <c r="CL291" s="23"/>
      <c r="CM291" s="23"/>
      <c r="CN291" s="23"/>
      <c r="CO291" s="23"/>
      <c r="CP291" s="23"/>
      <c r="CQ291" s="23"/>
      <c r="CR291" s="23"/>
      <c r="CS291" s="23"/>
      <c r="CT291" s="23"/>
      <c r="CU291" s="23"/>
      <c r="CV291" s="23"/>
      <c r="CW291" s="23"/>
      <c r="CX291" s="23"/>
      <c r="CY291" s="23"/>
      <c r="CZ291" s="23"/>
      <c r="DA291" s="23"/>
      <c r="DB291" s="23"/>
      <c r="DC291" s="23"/>
      <c r="DD291" s="23"/>
      <c r="DE291" s="23"/>
      <c r="DF291" s="23"/>
      <c r="DG291" s="23"/>
      <c r="DH291" s="23"/>
      <c r="DI291" s="23"/>
      <c r="DJ291" s="23"/>
      <c r="DK291" s="23"/>
      <c r="DL291" s="23"/>
      <c r="DM291" s="23"/>
      <c r="DN291" s="23"/>
      <c r="DO291" s="23"/>
      <c r="DP291" s="23"/>
      <c r="DQ291" s="23"/>
      <c r="DR291" s="23"/>
      <c r="DS291" s="23"/>
      <c r="DT291" s="23"/>
      <c r="DU291" s="23"/>
      <c r="DV291" s="23"/>
      <c r="DW291" s="23"/>
      <c r="DX291" s="23"/>
      <c r="DY291" s="23"/>
      <c r="DZ291" s="23"/>
      <c r="EA291" s="23"/>
      <c r="EB291" s="23"/>
      <c r="EC291" s="23"/>
      <c r="ED291" s="23"/>
      <c r="EE291" s="23"/>
      <c r="EF291" s="23"/>
      <c r="EG291" s="23"/>
      <c r="EH291" s="23"/>
      <c r="EI291" s="23"/>
      <c r="EJ291" s="23"/>
      <c r="EK291" s="23"/>
      <c r="EL291" s="23"/>
      <c r="EM291" s="23"/>
    </row>
    <row r="292" spans="18:143" x14ac:dyDescent="0.2"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3"/>
      <c r="CG292" s="23"/>
      <c r="CH292" s="23"/>
      <c r="CI292" s="23"/>
      <c r="CJ292" s="23"/>
      <c r="CK292" s="23"/>
      <c r="CL292" s="23"/>
      <c r="CM292" s="23"/>
      <c r="CN292" s="23"/>
      <c r="CO292" s="23"/>
      <c r="CP292" s="23"/>
      <c r="CQ292" s="23"/>
      <c r="CR292" s="23"/>
      <c r="CS292" s="23"/>
      <c r="CT292" s="23"/>
      <c r="CU292" s="23"/>
      <c r="CV292" s="23"/>
      <c r="CW292" s="23"/>
      <c r="CX292" s="23"/>
      <c r="CY292" s="23"/>
      <c r="CZ292" s="23"/>
      <c r="DA292" s="23"/>
      <c r="DB292" s="23"/>
      <c r="DC292" s="23"/>
      <c r="DD292" s="23"/>
      <c r="DE292" s="23"/>
      <c r="DF292" s="23"/>
      <c r="DG292" s="23"/>
      <c r="DH292" s="23"/>
      <c r="DI292" s="23"/>
      <c r="DJ292" s="23"/>
      <c r="DK292" s="23"/>
      <c r="DL292" s="23"/>
      <c r="DM292" s="23"/>
      <c r="DN292" s="23"/>
      <c r="DO292" s="23"/>
      <c r="DP292" s="23"/>
      <c r="DQ292" s="23"/>
      <c r="DR292" s="23"/>
      <c r="DS292" s="23"/>
      <c r="DT292" s="23"/>
      <c r="DU292" s="23"/>
      <c r="DV292" s="23"/>
      <c r="DW292" s="23"/>
      <c r="DX292" s="23"/>
      <c r="DY292" s="23"/>
      <c r="DZ292" s="23"/>
      <c r="EA292" s="23"/>
      <c r="EB292" s="23"/>
      <c r="EC292" s="23"/>
      <c r="ED292" s="23"/>
      <c r="EE292" s="23"/>
      <c r="EF292" s="23"/>
      <c r="EG292" s="23"/>
      <c r="EH292" s="23"/>
      <c r="EI292" s="23"/>
      <c r="EJ292" s="23"/>
      <c r="EK292" s="23"/>
      <c r="EL292" s="23"/>
      <c r="EM292" s="23"/>
    </row>
    <row r="293" spans="18:143" x14ac:dyDescent="0.2"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  <c r="CF293" s="23"/>
      <c r="CG293" s="23"/>
      <c r="CH293" s="23"/>
      <c r="CI293" s="23"/>
      <c r="CJ293" s="23"/>
      <c r="CK293" s="23"/>
      <c r="CL293" s="23"/>
      <c r="CM293" s="23"/>
      <c r="CN293" s="23"/>
      <c r="CO293" s="23"/>
      <c r="CP293" s="23"/>
      <c r="CQ293" s="23"/>
      <c r="CR293" s="23"/>
      <c r="CS293" s="23"/>
      <c r="CT293" s="23"/>
      <c r="CU293" s="23"/>
      <c r="CV293" s="23"/>
      <c r="CW293" s="23"/>
      <c r="CX293" s="23"/>
      <c r="CY293" s="23"/>
      <c r="CZ293" s="23"/>
      <c r="DA293" s="23"/>
      <c r="DB293" s="23"/>
      <c r="DC293" s="23"/>
      <c r="DD293" s="23"/>
      <c r="DE293" s="23"/>
      <c r="DF293" s="23"/>
      <c r="DG293" s="23"/>
      <c r="DH293" s="23"/>
      <c r="DI293" s="23"/>
      <c r="DJ293" s="23"/>
      <c r="DK293" s="23"/>
      <c r="DL293" s="23"/>
      <c r="DM293" s="23"/>
      <c r="DN293" s="23"/>
      <c r="DO293" s="23"/>
      <c r="DP293" s="23"/>
      <c r="DQ293" s="23"/>
      <c r="DR293" s="23"/>
      <c r="DS293" s="23"/>
      <c r="DT293" s="23"/>
      <c r="DU293" s="23"/>
      <c r="DV293" s="23"/>
      <c r="DW293" s="23"/>
      <c r="DX293" s="23"/>
      <c r="DY293" s="23"/>
      <c r="DZ293" s="23"/>
      <c r="EA293" s="23"/>
      <c r="EB293" s="23"/>
      <c r="EC293" s="23"/>
      <c r="ED293" s="23"/>
      <c r="EE293" s="23"/>
      <c r="EF293" s="23"/>
      <c r="EG293" s="23"/>
      <c r="EH293" s="23"/>
      <c r="EI293" s="23"/>
      <c r="EJ293" s="23"/>
      <c r="EK293" s="23"/>
      <c r="EL293" s="23"/>
      <c r="EM293" s="23"/>
    </row>
  </sheetData>
  <sheetProtection selectLockedCells="1"/>
  <mergeCells count="35">
    <mergeCell ref="P14:Q14"/>
    <mergeCell ref="P13:Q13"/>
    <mergeCell ref="G35:G36"/>
    <mergeCell ref="H35:H36"/>
    <mergeCell ref="I35:I36"/>
    <mergeCell ref="J35:J36"/>
    <mergeCell ref="K35:K36"/>
    <mergeCell ref="L35:L36"/>
    <mergeCell ref="H13:I13"/>
    <mergeCell ref="J13:K13"/>
    <mergeCell ref="L13:M13"/>
    <mergeCell ref="N13:O13"/>
    <mergeCell ref="H14:I14"/>
    <mergeCell ref="J14:K14"/>
    <mergeCell ref="L14:M14"/>
    <mergeCell ref="N14:O14"/>
    <mergeCell ref="M35:M36"/>
    <mergeCell ref="N35:N36"/>
    <mergeCell ref="O35:O36"/>
    <mergeCell ref="H12:I12"/>
    <mergeCell ref="J12:K12"/>
    <mergeCell ref="L12:M12"/>
    <mergeCell ref="G8:Q8"/>
    <mergeCell ref="H10:I10"/>
    <mergeCell ref="J10:K10"/>
    <mergeCell ref="L10:M10"/>
    <mergeCell ref="N12:O12"/>
    <mergeCell ref="P12:Q12"/>
    <mergeCell ref="H11:I11"/>
    <mergeCell ref="J11:K11"/>
    <mergeCell ref="L11:M11"/>
    <mergeCell ref="N11:O11"/>
    <mergeCell ref="P11:Q11"/>
    <mergeCell ref="N10:O10"/>
    <mergeCell ref="P10:Q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66" min="4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8"/>
  <sheetViews>
    <sheetView workbookViewId="0">
      <selection activeCell="I20" sqref="I20"/>
    </sheetView>
  </sheetViews>
  <sheetFormatPr baseColWidth="10" defaultRowHeight="12.75" x14ac:dyDescent="0.2"/>
  <sheetData>
    <row r="1" spans="2:6" x14ac:dyDescent="0.2">
      <c r="B1" s="30" t="s">
        <v>12</v>
      </c>
      <c r="C1" s="30" t="s">
        <v>25</v>
      </c>
    </row>
    <row r="2" spans="2:6" ht="14.25" x14ac:dyDescent="0.2">
      <c r="B2" s="31">
        <v>43167</v>
      </c>
      <c r="C2" s="32">
        <v>23.4375</v>
      </c>
      <c r="E2" s="36" t="s">
        <v>27</v>
      </c>
      <c r="F2">
        <f ca="1">+AVERAGE(OFFSET(C1,COUNT(C:C),0,-5))</f>
        <v>38.4375</v>
      </c>
    </row>
    <row r="3" spans="2:6" ht="14.25" x14ac:dyDescent="0.2">
      <c r="B3" s="33">
        <v>43168</v>
      </c>
      <c r="C3" s="32">
        <v>23.125</v>
      </c>
    </row>
    <row r="4" spans="2:6" ht="14.25" x14ac:dyDescent="0.2">
      <c r="B4" s="31">
        <v>43171</v>
      </c>
      <c r="C4" s="34">
        <v>23.0625</v>
      </c>
    </row>
    <row r="5" spans="2:6" ht="14.25" x14ac:dyDescent="0.2">
      <c r="B5" s="33">
        <v>43172</v>
      </c>
      <c r="C5" s="32">
        <v>23.4375</v>
      </c>
    </row>
    <row r="6" spans="2:6" ht="14.25" x14ac:dyDescent="0.2">
      <c r="B6" s="31">
        <v>43173</v>
      </c>
      <c r="C6" s="34">
        <v>24.25</v>
      </c>
    </row>
    <row r="7" spans="2:6" ht="14.25" x14ac:dyDescent="0.2">
      <c r="B7" s="33">
        <v>43174</v>
      </c>
      <c r="C7" s="32">
        <v>21.9375</v>
      </c>
    </row>
    <row r="8" spans="2:6" ht="14.25" x14ac:dyDescent="0.2">
      <c r="B8" s="31">
        <v>43175</v>
      </c>
      <c r="C8" s="34">
        <v>23.3125</v>
      </c>
    </row>
    <row r="9" spans="2:6" ht="14.25" x14ac:dyDescent="0.2">
      <c r="B9" s="33">
        <v>43178</v>
      </c>
      <c r="C9" s="32">
        <v>23.6875</v>
      </c>
    </row>
    <row r="10" spans="2:6" ht="14.25" x14ac:dyDescent="0.2">
      <c r="B10" s="31">
        <v>43179</v>
      </c>
      <c r="C10" s="34">
        <v>23.75</v>
      </c>
    </row>
    <row r="11" spans="2:6" ht="14.25" x14ac:dyDescent="0.2">
      <c r="B11" s="33">
        <v>43180</v>
      </c>
      <c r="C11" s="32">
        <v>24</v>
      </c>
    </row>
    <row r="12" spans="2:6" ht="14.25" x14ac:dyDescent="0.2">
      <c r="B12" s="31">
        <v>43181</v>
      </c>
      <c r="C12" s="34">
        <v>23.6875</v>
      </c>
    </row>
    <row r="13" spans="2:6" ht="14.25" x14ac:dyDescent="0.2">
      <c r="B13" s="33">
        <v>43182</v>
      </c>
      <c r="C13" s="32">
        <v>23.125</v>
      </c>
    </row>
    <row r="14" spans="2:6" ht="14.25" x14ac:dyDescent="0.2">
      <c r="B14" s="31">
        <v>43185</v>
      </c>
      <c r="C14" s="34">
        <v>23.5</v>
      </c>
    </row>
    <row r="15" spans="2:6" ht="14.25" x14ac:dyDescent="0.2">
      <c r="B15" s="33">
        <v>43186</v>
      </c>
      <c r="C15" s="32">
        <v>23.25</v>
      </c>
    </row>
    <row r="16" spans="2:6" ht="14.25" x14ac:dyDescent="0.2">
      <c r="B16" s="31">
        <v>43187</v>
      </c>
      <c r="C16" s="34">
        <v>22.5625</v>
      </c>
    </row>
    <row r="17" spans="2:3" ht="14.25" x14ac:dyDescent="0.2">
      <c r="B17" s="33">
        <v>43193</v>
      </c>
      <c r="C17" s="32">
        <v>23.4375</v>
      </c>
    </row>
    <row r="18" spans="2:3" ht="14.25" x14ac:dyDescent="0.2">
      <c r="B18" s="31">
        <v>43194</v>
      </c>
      <c r="C18" s="34">
        <v>23.4375</v>
      </c>
    </row>
    <row r="19" spans="2:3" ht="14.25" x14ac:dyDescent="0.2">
      <c r="B19" s="33">
        <v>43195</v>
      </c>
      <c r="C19" s="32">
        <v>23.625</v>
      </c>
    </row>
    <row r="20" spans="2:3" ht="14.25" x14ac:dyDescent="0.2">
      <c r="B20" s="31">
        <v>43196</v>
      </c>
      <c r="C20" s="34">
        <v>22.375</v>
      </c>
    </row>
    <row r="21" spans="2:3" ht="14.25" x14ac:dyDescent="0.2">
      <c r="B21" s="33">
        <v>43199</v>
      </c>
      <c r="C21" s="32">
        <v>23.375</v>
      </c>
    </row>
    <row r="22" spans="2:3" ht="14.25" x14ac:dyDescent="0.2">
      <c r="B22" s="31">
        <v>43200</v>
      </c>
      <c r="C22" s="34">
        <v>23.875</v>
      </c>
    </row>
    <row r="23" spans="2:3" ht="14.25" x14ac:dyDescent="0.2">
      <c r="B23" s="33">
        <v>43201</v>
      </c>
      <c r="C23" s="32">
        <v>22.75</v>
      </c>
    </row>
    <row r="24" spans="2:3" ht="14.25" x14ac:dyDescent="0.2">
      <c r="B24" s="31">
        <v>43202</v>
      </c>
      <c r="C24" s="34">
        <v>23.3125</v>
      </c>
    </row>
    <row r="25" spans="2:3" ht="14.25" x14ac:dyDescent="0.2">
      <c r="B25" s="33">
        <v>43203</v>
      </c>
      <c r="C25" s="32">
        <v>23.75</v>
      </c>
    </row>
    <row r="26" spans="2:3" ht="14.25" x14ac:dyDescent="0.2">
      <c r="B26" s="31">
        <v>43206</v>
      </c>
      <c r="C26" s="34">
        <v>23.375</v>
      </c>
    </row>
    <row r="27" spans="2:3" ht="14.25" x14ac:dyDescent="0.2">
      <c r="B27" s="33">
        <v>43207</v>
      </c>
      <c r="C27" s="32">
        <v>23.9375</v>
      </c>
    </row>
    <row r="28" spans="2:3" ht="14.25" x14ac:dyDescent="0.2">
      <c r="B28" s="31">
        <v>43208</v>
      </c>
      <c r="C28" s="34">
        <v>23.4375</v>
      </c>
    </row>
    <row r="29" spans="2:3" ht="14.25" x14ac:dyDescent="0.2">
      <c r="B29" s="33">
        <v>43209</v>
      </c>
      <c r="C29" s="32">
        <v>23.375</v>
      </c>
    </row>
    <row r="30" spans="2:3" ht="14.25" x14ac:dyDescent="0.2">
      <c r="B30" s="31">
        <v>43210</v>
      </c>
      <c r="C30" s="34">
        <v>23.625</v>
      </c>
    </row>
    <row r="31" spans="2:3" ht="14.25" x14ac:dyDescent="0.2">
      <c r="B31" s="33">
        <v>43213</v>
      </c>
      <c r="C31" s="32">
        <v>23.4375</v>
      </c>
    </row>
    <row r="32" spans="2:3" ht="14.25" x14ac:dyDescent="0.2">
      <c r="B32" s="31">
        <v>43214</v>
      </c>
      <c r="C32" s="34">
        <v>23.8125</v>
      </c>
    </row>
    <row r="33" spans="2:3" ht="14.25" x14ac:dyDescent="0.2">
      <c r="B33" s="33">
        <v>43215</v>
      </c>
      <c r="C33" s="32">
        <v>23.6875</v>
      </c>
    </row>
    <row r="34" spans="2:3" ht="14.25" x14ac:dyDescent="0.2">
      <c r="B34" s="31">
        <v>43216</v>
      </c>
      <c r="C34" s="34">
        <v>22.875</v>
      </c>
    </row>
    <row r="35" spans="2:3" ht="14.25" x14ac:dyDescent="0.2">
      <c r="B35" s="33">
        <v>43217</v>
      </c>
      <c r="C35" s="32">
        <v>23.0625</v>
      </c>
    </row>
    <row r="36" spans="2:3" ht="14.25" x14ac:dyDescent="0.2">
      <c r="B36" s="31">
        <v>43222</v>
      </c>
      <c r="C36" s="34">
        <v>24.625</v>
      </c>
    </row>
    <row r="37" spans="2:3" ht="14.25" x14ac:dyDescent="0.2">
      <c r="B37" s="33">
        <v>43223</v>
      </c>
      <c r="C37" s="32">
        <v>24.9375</v>
      </c>
    </row>
    <row r="38" spans="2:3" ht="14.25" x14ac:dyDescent="0.2">
      <c r="B38" s="31">
        <v>43224</v>
      </c>
      <c r="C38" s="34">
        <v>27.6875</v>
      </c>
    </row>
    <row r="39" spans="2:3" ht="14.25" x14ac:dyDescent="0.2">
      <c r="B39" s="33">
        <v>43227</v>
      </c>
      <c r="C39" s="32">
        <v>26.75</v>
      </c>
    </row>
    <row r="40" spans="2:3" ht="14.25" x14ac:dyDescent="0.2">
      <c r="B40" s="31">
        <v>43228</v>
      </c>
      <c r="C40" s="34">
        <v>30.375</v>
      </c>
    </row>
    <row r="41" spans="2:3" ht="14.25" x14ac:dyDescent="0.2">
      <c r="B41" s="33">
        <v>43229</v>
      </c>
      <c r="C41" s="32">
        <v>30.5625</v>
      </c>
    </row>
    <row r="42" spans="2:3" ht="14.25" x14ac:dyDescent="0.2">
      <c r="B42" s="31">
        <v>43230</v>
      </c>
      <c r="C42" s="34">
        <v>31.75</v>
      </c>
    </row>
    <row r="43" spans="2:3" ht="14.25" x14ac:dyDescent="0.2">
      <c r="B43" s="33">
        <v>43231</v>
      </c>
      <c r="C43" s="32">
        <v>30.625</v>
      </c>
    </row>
    <row r="44" spans="2:3" ht="14.25" x14ac:dyDescent="0.2">
      <c r="B44" s="31">
        <v>43234</v>
      </c>
      <c r="C44" s="34">
        <v>29.25</v>
      </c>
    </row>
    <row r="45" spans="2:3" ht="14.25" x14ac:dyDescent="0.2">
      <c r="B45" s="33">
        <v>43235</v>
      </c>
      <c r="C45" s="32">
        <v>33.875</v>
      </c>
    </row>
    <row r="46" spans="2:3" ht="14.25" x14ac:dyDescent="0.2">
      <c r="B46" s="31">
        <v>43236</v>
      </c>
      <c r="C46" s="34">
        <v>31.0625</v>
      </c>
    </row>
    <row r="47" spans="2:3" ht="14.25" x14ac:dyDescent="0.2">
      <c r="B47" s="33">
        <v>43237</v>
      </c>
      <c r="C47" s="32">
        <v>31.6875</v>
      </c>
    </row>
    <row r="48" spans="2:3" ht="14.25" x14ac:dyDescent="0.2">
      <c r="B48" s="31">
        <v>43238</v>
      </c>
      <c r="C48" s="34">
        <v>31.0625</v>
      </c>
    </row>
    <row r="49" spans="2:3" ht="14.25" x14ac:dyDescent="0.2">
      <c r="B49" s="33">
        <v>43241</v>
      </c>
      <c r="C49" s="32">
        <v>30.625</v>
      </c>
    </row>
    <row r="50" spans="2:3" ht="14.25" x14ac:dyDescent="0.2">
      <c r="B50" s="31">
        <v>43242</v>
      </c>
      <c r="C50" s="34">
        <v>31.1875</v>
      </c>
    </row>
    <row r="51" spans="2:3" ht="14.25" x14ac:dyDescent="0.2">
      <c r="B51" s="33">
        <v>43243</v>
      </c>
      <c r="C51" s="32">
        <v>29.125</v>
      </c>
    </row>
    <row r="52" spans="2:3" ht="14.25" x14ac:dyDescent="0.2">
      <c r="B52" s="31">
        <v>43244</v>
      </c>
      <c r="C52" s="34">
        <v>29.3125</v>
      </c>
    </row>
    <row r="53" spans="2:3" ht="14.25" x14ac:dyDescent="0.2">
      <c r="B53" s="33">
        <v>43248</v>
      </c>
      <c r="C53" s="32">
        <v>29.125</v>
      </c>
    </row>
    <row r="54" spans="2:3" ht="14.25" x14ac:dyDescent="0.2">
      <c r="B54" s="31">
        <v>43249</v>
      </c>
      <c r="C54" s="34">
        <v>31.1875</v>
      </c>
    </row>
    <row r="55" spans="2:3" ht="14.25" x14ac:dyDescent="0.2">
      <c r="B55" s="33">
        <v>43250</v>
      </c>
      <c r="C55" s="32">
        <v>31</v>
      </c>
    </row>
    <row r="56" spans="2:3" ht="14.25" x14ac:dyDescent="0.2">
      <c r="B56" s="31">
        <v>43251</v>
      </c>
      <c r="C56" s="34">
        <v>31.125</v>
      </c>
    </row>
    <row r="57" spans="2:3" ht="14.25" x14ac:dyDescent="0.2">
      <c r="B57" s="33">
        <v>43252</v>
      </c>
      <c r="C57" s="32">
        <v>30.9375</v>
      </c>
    </row>
    <row r="58" spans="2:3" ht="14.25" x14ac:dyDescent="0.2">
      <c r="B58" s="31">
        <v>43255</v>
      </c>
      <c r="C58" s="34">
        <v>30.6875</v>
      </c>
    </row>
    <row r="59" spans="2:3" ht="14.25" x14ac:dyDescent="0.2">
      <c r="B59" s="33">
        <v>43256</v>
      </c>
      <c r="C59" s="32">
        <v>31.1875</v>
      </c>
    </row>
    <row r="60" spans="2:3" ht="14.25" x14ac:dyDescent="0.2">
      <c r="B60" s="31">
        <v>43257</v>
      </c>
      <c r="C60" s="34">
        <v>30.6875</v>
      </c>
    </row>
    <row r="61" spans="2:3" ht="14.25" x14ac:dyDescent="0.2">
      <c r="B61" s="33">
        <v>43258</v>
      </c>
      <c r="C61" s="32">
        <v>30</v>
      </c>
    </row>
    <row r="62" spans="2:3" ht="14.25" x14ac:dyDescent="0.2">
      <c r="B62" s="31">
        <v>43259</v>
      </c>
      <c r="C62" s="34">
        <v>31.0625</v>
      </c>
    </row>
    <row r="63" spans="2:3" ht="14.25" x14ac:dyDescent="0.2">
      <c r="B63" s="33">
        <v>43262</v>
      </c>
      <c r="C63" s="32">
        <v>30.5625</v>
      </c>
    </row>
    <row r="64" spans="2:3" ht="14.25" x14ac:dyDescent="0.2">
      <c r="B64" s="31">
        <v>43263</v>
      </c>
      <c r="C64" s="34">
        <v>32.3125</v>
      </c>
    </row>
    <row r="65" spans="2:3" ht="14.25" x14ac:dyDescent="0.2">
      <c r="B65" s="33">
        <v>43264</v>
      </c>
      <c r="C65" s="32">
        <v>31.1875</v>
      </c>
    </row>
    <row r="66" spans="2:3" ht="14.25" x14ac:dyDescent="0.2">
      <c r="B66" s="31">
        <v>43265</v>
      </c>
      <c r="C66" s="34">
        <v>31.6875</v>
      </c>
    </row>
    <row r="67" spans="2:3" ht="14.25" x14ac:dyDescent="0.2">
      <c r="B67" s="33">
        <v>43266</v>
      </c>
      <c r="C67" s="32">
        <v>31.0625</v>
      </c>
    </row>
    <row r="68" spans="2:3" ht="14.25" x14ac:dyDescent="0.2">
      <c r="B68" s="31">
        <v>43269</v>
      </c>
      <c r="C68" s="34">
        <v>32.5625</v>
      </c>
    </row>
    <row r="69" spans="2:3" ht="14.25" x14ac:dyDescent="0.2">
      <c r="B69" s="33">
        <v>43270</v>
      </c>
      <c r="C69" s="32">
        <v>34.0625</v>
      </c>
    </row>
    <row r="70" spans="2:3" ht="14.25" x14ac:dyDescent="0.2">
      <c r="B70" s="31">
        <v>43272</v>
      </c>
      <c r="C70" s="34">
        <v>33.5</v>
      </c>
    </row>
    <row r="71" spans="2:3" ht="14.25" x14ac:dyDescent="0.2">
      <c r="B71" s="33">
        <v>43273</v>
      </c>
      <c r="C71" s="32">
        <v>33.125</v>
      </c>
    </row>
    <row r="72" spans="2:3" ht="14.25" x14ac:dyDescent="0.2">
      <c r="B72" s="31">
        <v>43276</v>
      </c>
      <c r="C72" s="34">
        <v>34.5</v>
      </c>
    </row>
    <row r="73" spans="2:3" ht="14.25" x14ac:dyDescent="0.2">
      <c r="B73" s="33">
        <v>43277</v>
      </c>
      <c r="C73" s="32">
        <v>33.9375</v>
      </c>
    </row>
    <row r="74" spans="2:3" ht="14.25" x14ac:dyDescent="0.2">
      <c r="B74" s="31">
        <v>43278</v>
      </c>
      <c r="C74" s="34">
        <v>33.375</v>
      </c>
    </row>
    <row r="75" spans="2:3" ht="14.25" x14ac:dyDescent="0.2">
      <c r="B75" s="33">
        <v>43279</v>
      </c>
      <c r="C75" s="32">
        <v>34.3125</v>
      </c>
    </row>
    <row r="76" spans="2:3" ht="14.25" x14ac:dyDescent="0.2">
      <c r="B76" s="31">
        <v>43280</v>
      </c>
      <c r="C76" s="34">
        <v>33.875</v>
      </c>
    </row>
    <row r="77" spans="2:3" ht="14.25" x14ac:dyDescent="0.2">
      <c r="B77" s="33">
        <v>43283</v>
      </c>
      <c r="C77" s="32">
        <v>34.75</v>
      </c>
    </row>
    <row r="78" spans="2:3" ht="14.25" x14ac:dyDescent="0.2">
      <c r="B78" s="31">
        <v>43284</v>
      </c>
      <c r="C78" s="34">
        <v>35.625</v>
      </c>
    </row>
    <row r="79" spans="2:3" ht="14.25" x14ac:dyDescent="0.2">
      <c r="B79" s="33">
        <v>43285</v>
      </c>
      <c r="C79" s="32">
        <v>34.9375</v>
      </c>
    </row>
    <row r="80" spans="2:3" ht="14.25" x14ac:dyDescent="0.2">
      <c r="B80" s="31">
        <v>43286</v>
      </c>
      <c r="C80" s="34">
        <v>35.9375</v>
      </c>
    </row>
    <row r="81" spans="2:3" ht="14.25" x14ac:dyDescent="0.2">
      <c r="B81" s="33">
        <v>43287</v>
      </c>
      <c r="C81" s="32">
        <v>35.0625</v>
      </c>
    </row>
    <row r="82" spans="2:3" ht="14.25" x14ac:dyDescent="0.2">
      <c r="B82" s="31">
        <v>43291</v>
      </c>
      <c r="C82" s="34">
        <v>33.75</v>
      </c>
    </row>
    <row r="83" spans="2:3" ht="14.25" x14ac:dyDescent="0.2">
      <c r="B83" s="33">
        <v>43292</v>
      </c>
      <c r="C83" s="32">
        <v>34.1875</v>
      </c>
    </row>
    <row r="84" spans="2:3" ht="14.25" x14ac:dyDescent="0.2">
      <c r="B84" s="31">
        <v>43293</v>
      </c>
      <c r="C84" s="34">
        <v>35.375</v>
      </c>
    </row>
    <row r="85" spans="2:3" ht="14.25" x14ac:dyDescent="0.2">
      <c r="B85" s="33">
        <v>43294</v>
      </c>
      <c r="C85" s="32">
        <v>37.625</v>
      </c>
    </row>
    <row r="86" spans="2:3" ht="14.25" x14ac:dyDescent="0.2">
      <c r="B86" s="31">
        <v>43297</v>
      </c>
      <c r="C86" s="34">
        <v>36.6875</v>
      </c>
    </row>
    <row r="87" spans="2:3" ht="14.25" x14ac:dyDescent="0.2">
      <c r="B87" s="33">
        <v>43298</v>
      </c>
      <c r="C87" s="32">
        <v>37</v>
      </c>
    </row>
    <row r="88" spans="2:3" ht="14.25" x14ac:dyDescent="0.2">
      <c r="B88" s="31">
        <v>43299</v>
      </c>
      <c r="C88" s="34">
        <v>38</v>
      </c>
    </row>
    <row r="89" spans="2:3" ht="14.25" x14ac:dyDescent="0.2">
      <c r="B89" s="33">
        <v>43300</v>
      </c>
      <c r="C89" s="32">
        <v>38.125</v>
      </c>
    </row>
    <row r="90" spans="2:3" ht="14.25" x14ac:dyDescent="0.2">
      <c r="B90" s="31">
        <v>43301</v>
      </c>
      <c r="C90" s="34">
        <v>37.5625</v>
      </c>
    </row>
    <row r="91" spans="2:3" ht="14.25" x14ac:dyDescent="0.2">
      <c r="B91" s="33">
        <v>43304</v>
      </c>
      <c r="C91" s="32">
        <v>36.4375</v>
      </c>
    </row>
    <row r="92" spans="2:3" ht="14.25" x14ac:dyDescent="0.2">
      <c r="B92" s="31">
        <v>43305</v>
      </c>
      <c r="C92" s="34">
        <v>37</v>
      </c>
    </row>
    <row r="93" spans="2:3" ht="14.25" x14ac:dyDescent="0.2">
      <c r="B93" s="33">
        <v>43306</v>
      </c>
      <c r="C93" s="32">
        <v>35.875</v>
      </c>
    </row>
    <row r="94" spans="2:3" ht="14.25" x14ac:dyDescent="0.2">
      <c r="B94" s="31">
        <v>43307</v>
      </c>
      <c r="C94" s="34">
        <v>36.5625</v>
      </c>
    </row>
    <row r="95" spans="2:3" ht="14.25" x14ac:dyDescent="0.2">
      <c r="B95" s="33">
        <v>43308</v>
      </c>
      <c r="C95" s="32">
        <v>35.4375</v>
      </c>
    </row>
    <row r="96" spans="2:3" ht="14.25" x14ac:dyDescent="0.2">
      <c r="B96" s="31">
        <v>43311</v>
      </c>
      <c r="C96" s="34">
        <v>36.8125</v>
      </c>
    </row>
    <row r="97" spans="2:3" ht="14.25" x14ac:dyDescent="0.2">
      <c r="B97" s="33">
        <v>43312</v>
      </c>
      <c r="C97" s="32">
        <v>37.75</v>
      </c>
    </row>
    <row r="98" spans="2:3" ht="14.25" x14ac:dyDescent="0.2">
      <c r="B98" s="31">
        <v>43313</v>
      </c>
      <c r="C98" s="34">
        <v>37.0625</v>
      </c>
    </row>
    <row r="99" spans="2:3" ht="14.25" x14ac:dyDescent="0.2">
      <c r="B99" s="33">
        <v>43314</v>
      </c>
      <c r="C99" s="32">
        <v>36.4375</v>
      </c>
    </row>
    <row r="100" spans="2:3" ht="14.25" x14ac:dyDescent="0.2">
      <c r="B100" s="31">
        <v>43315</v>
      </c>
      <c r="C100" s="34">
        <v>35.625</v>
      </c>
    </row>
    <row r="101" spans="2:3" ht="14.25" x14ac:dyDescent="0.2">
      <c r="B101" s="33">
        <v>43318</v>
      </c>
      <c r="C101" s="32">
        <v>36.0625</v>
      </c>
    </row>
    <row r="102" spans="2:3" ht="14.25" x14ac:dyDescent="0.2">
      <c r="B102" s="31">
        <v>43319</v>
      </c>
      <c r="C102" s="34">
        <v>36.6875</v>
      </c>
    </row>
    <row r="103" spans="2:3" ht="14.25" x14ac:dyDescent="0.2">
      <c r="B103" s="33">
        <v>43320</v>
      </c>
      <c r="C103" s="32">
        <v>33.75</v>
      </c>
    </row>
    <row r="104" spans="2:3" ht="14.25" x14ac:dyDescent="0.2">
      <c r="B104" s="31">
        <v>43321</v>
      </c>
      <c r="C104" s="34">
        <v>34.875</v>
      </c>
    </row>
    <row r="105" spans="2:3" ht="14.25" x14ac:dyDescent="0.2">
      <c r="B105" s="33">
        <v>43322</v>
      </c>
      <c r="C105" s="32">
        <v>33.8125</v>
      </c>
    </row>
    <row r="106" spans="2:3" ht="14.25" x14ac:dyDescent="0.2">
      <c r="B106" s="31">
        <v>43325</v>
      </c>
      <c r="C106" s="34">
        <v>36.375</v>
      </c>
    </row>
    <row r="107" spans="2:3" ht="14.25" x14ac:dyDescent="0.2">
      <c r="B107" s="33">
        <v>43326</v>
      </c>
      <c r="C107" s="32">
        <v>37.1875</v>
      </c>
    </row>
    <row r="108" spans="2:3" ht="14.25" x14ac:dyDescent="0.2">
      <c r="B108" s="31">
        <v>43327</v>
      </c>
      <c r="C108" s="34">
        <v>37.625</v>
      </c>
    </row>
    <row r="109" spans="2:3" ht="14.25" x14ac:dyDescent="0.2">
      <c r="B109" s="33">
        <v>43328</v>
      </c>
      <c r="C109" s="32">
        <v>37.125</v>
      </c>
    </row>
    <row r="110" spans="2:3" ht="14.25" x14ac:dyDescent="0.2">
      <c r="B110" s="31">
        <v>43329</v>
      </c>
      <c r="C110" s="34">
        <v>37.1875</v>
      </c>
    </row>
    <row r="111" spans="2:3" ht="14.25" x14ac:dyDescent="0.2">
      <c r="B111" s="33">
        <v>43333</v>
      </c>
      <c r="C111" s="32">
        <v>37.125</v>
      </c>
    </row>
    <row r="112" spans="2:3" ht="14.25" x14ac:dyDescent="0.2">
      <c r="B112" s="31">
        <v>43334</v>
      </c>
      <c r="C112" s="34">
        <v>35.5</v>
      </c>
    </row>
    <row r="113" spans="2:5" ht="14.25" x14ac:dyDescent="0.2">
      <c r="B113" s="33">
        <v>43335</v>
      </c>
      <c r="C113" s="32">
        <v>36.9375</v>
      </c>
    </row>
    <row r="114" spans="2:5" ht="14.25" x14ac:dyDescent="0.2">
      <c r="B114" s="31">
        <v>43336</v>
      </c>
      <c r="C114" s="34">
        <v>36.875</v>
      </c>
    </row>
    <row r="115" spans="2:5" ht="14.25" x14ac:dyDescent="0.2">
      <c r="B115" s="33">
        <v>43339</v>
      </c>
      <c r="C115" s="32">
        <v>36.1875</v>
      </c>
    </row>
    <row r="116" spans="2:5" ht="14.25" x14ac:dyDescent="0.2">
      <c r="B116" s="31">
        <v>43340</v>
      </c>
      <c r="C116" s="34">
        <v>36.4375</v>
      </c>
    </row>
    <row r="117" spans="2:5" ht="14.25" x14ac:dyDescent="0.2">
      <c r="B117" s="33">
        <v>43341</v>
      </c>
      <c r="C117" s="32">
        <v>36.5</v>
      </c>
    </row>
    <row r="118" spans="2:5" ht="14.25" x14ac:dyDescent="0.2">
      <c r="B118" s="31">
        <v>43342</v>
      </c>
      <c r="C118" s="34">
        <v>37.75</v>
      </c>
    </row>
    <row r="119" spans="2:5" ht="14.25" x14ac:dyDescent="0.2">
      <c r="B119" s="31">
        <v>43343</v>
      </c>
      <c r="C119" s="34">
        <v>40.5</v>
      </c>
      <c r="E119" s="35"/>
    </row>
    <row r="120" spans="2:5" ht="14.25" x14ac:dyDescent="0.2">
      <c r="B120" s="31">
        <v>43346</v>
      </c>
      <c r="C120" s="34">
        <v>41</v>
      </c>
    </row>
    <row r="121" spans="2:5" ht="14.25" x14ac:dyDescent="0.2">
      <c r="B121" s="31">
        <v>43347</v>
      </c>
      <c r="C121" s="34"/>
    </row>
    <row r="122" spans="2:5" ht="14.25" x14ac:dyDescent="0.2">
      <c r="B122" s="31">
        <v>43348</v>
      </c>
      <c r="C122" s="34"/>
    </row>
    <row r="123" spans="2:5" ht="14.25" x14ac:dyDescent="0.2">
      <c r="B123" s="31">
        <v>43349</v>
      </c>
      <c r="C123" s="34"/>
    </row>
    <row r="124" spans="2:5" ht="14.25" x14ac:dyDescent="0.2">
      <c r="B124" s="31">
        <v>43350</v>
      </c>
      <c r="C124" s="34"/>
    </row>
    <row r="125" spans="2:5" ht="14.25" x14ac:dyDescent="0.2">
      <c r="B125" s="31">
        <v>43353</v>
      </c>
      <c r="C125" s="34"/>
    </row>
    <row r="126" spans="2:5" ht="14.25" x14ac:dyDescent="0.2">
      <c r="B126" s="31">
        <v>43354</v>
      </c>
      <c r="C126" s="34"/>
    </row>
    <row r="127" spans="2:5" ht="14.25" x14ac:dyDescent="0.2">
      <c r="B127" s="31">
        <v>43355</v>
      </c>
      <c r="C127" s="34"/>
    </row>
    <row r="128" spans="2:5" ht="14.25" x14ac:dyDescent="0.2">
      <c r="B128" s="31">
        <v>43356</v>
      </c>
      <c r="C128" s="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41">
        <v>43101</v>
      </c>
    </row>
    <row r="2" spans="2:2" x14ac:dyDescent="0.2">
      <c r="B2" s="41">
        <v>43143</v>
      </c>
    </row>
    <row r="3" spans="2:2" x14ac:dyDescent="0.2">
      <c r="B3" s="41">
        <v>43144</v>
      </c>
    </row>
    <row r="4" spans="2:2" x14ac:dyDescent="0.2">
      <c r="B4" s="41">
        <v>43188</v>
      </c>
    </row>
    <row r="5" spans="2:2" x14ac:dyDescent="0.2">
      <c r="B5" s="41">
        <v>43189</v>
      </c>
    </row>
    <row r="6" spans="2:2" x14ac:dyDescent="0.2">
      <c r="B6" s="41">
        <v>43192</v>
      </c>
    </row>
    <row r="7" spans="2:2" x14ac:dyDescent="0.2">
      <c r="B7" s="41">
        <v>43220</v>
      </c>
    </row>
    <row r="8" spans="2:2" x14ac:dyDescent="0.2">
      <c r="B8" s="41">
        <v>43221</v>
      </c>
    </row>
    <row r="9" spans="2:2" x14ac:dyDescent="0.2">
      <c r="B9" s="41">
        <v>43245</v>
      </c>
    </row>
    <row r="10" spans="2:2" x14ac:dyDescent="0.2">
      <c r="B10" s="41">
        <v>43271</v>
      </c>
    </row>
    <row r="11" spans="2:2" x14ac:dyDescent="0.2">
      <c r="B11" s="41">
        <v>43290</v>
      </c>
    </row>
    <row r="12" spans="2:2" x14ac:dyDescent="0.2">
      <c r="B12" s="41">
        <v>43332</v>
      </c>
    </row>
    <row r="13" spans="2:2" x14ac:dyDescent="0.2">
      <c r="B13" s="41">
        <v>43388</v>
      </c>
    </row>
    <row r="14" spans="2:2" x14ac:dyDescent="0.2">
      <c r="B14" s="41">
        <v>43410</v>
      </c>
    </row>
    <row r="15" spans="2:2" x14ac:dyDescent="0.2">
      <c r="B15" s="41">
        <v>43423</v>
      </c>
    </row>
    <row r="16" spans="2:2" x14ac:dyDescent="0.2">
      <c r="B16" s="41">
        <v>43434</v>
      </c>
    </row>
    <row r="17" spans="2:2" x14ac:dyDescent="0.2">
      <c r="B17" s="41">
        <v>43442</v>
      </c>
    </row>
    <row r="18" spans="2:2" x14ac:dyDescent="0.2">
      <c r="B18" s="41">
        <v>43458</v>
      </c>
    </row>
    <row r="19" spans="2:2" x14ac:dyDescent="0.2">
      <c r="B19" s="41">
        <v>43459</v>
      </c>
    </row>
    <row r="20" spans="2:2" x14ac:dyDescent="0.2">
      <c r="B20" s="41">
        <v>43465</v>
      </c>
    </row>
    <row r="21" spans="2:2" x14ac:dyDescent="0.2">
      <c r="B21" s="41">
        <v>43466</v>
      </c>
    </row>
    <row r="22" spans="2:2" x14ac:dyDescent="0.2">
      <c r="B22" s="41">
        <v>43528</v>
      </c>
    </row>
    <row r="23" spans="2:2" x14ac:dyDescent="0.2">
      <c r="B23" s="41">
        <v>43529</v>
      </c>
    </row>
    <row r="24" spans="2:2" x14ac:dyDescent="0.2">
      <c r="B24" s="41">
        <v>43548</v>
      </c>
    </row>
    <row r="25" spans="2:2" x14ac:dyDescent="0.2">
      <c r="B25" s="41">
        <v>43557</v>
      </c>
    </row>
    <row r="26" spans="2:2" x14ac:dyDescent="0.2">
      <c r="B26" s="41">
        <v>43573</v>
      </c>
    </row>
    <row r="27" spans="2:2" x14ac:dyDescent="0.2">
      <c r="B27" s="41">
        <v>43574</v>
      </c>
    </row>
    <row r="28" spans="2:2" x14ac:dyDescent="0.2">
      <c r="B28" s="41">
        <v>43586</v>
      </c>
    </row>
    <row r="29" spans="2:2" x14ac:dyDescent="0.2">
      <c r="B29" s="41">
        <v>43610</v>
      </c>
    </row>
    <row r="30" spans="2:2" x14ac:dyDescent="0.2">
      <c r="B30" s="41">
        <v>43633</v>
      </c>
    </row>
    <row r="31" spans="2:2" x14ac:dyDescent="0.2">
      <c r="B31" s="41">
        <v>43636</v>
      </c>
    </row>
    <row r="32" spans="2:2" x14ac:dyDescent="0.2">
      <c r="B32" s="41">
        <v>43654</v>
      </c>
    </row>
    <row r="33" spans="2:2" x14ac:dyDescent="0.2">
      <c r="B33" s="41">
        <v>43655</v>
      </c>
    </row>
    <row r="34" spans="2:2" x14ac:dyDescent="0.2">
      <c r="B34" s="41">
        <v>43696</v>
      </c>
    </row>
    <row r="35" spans="2:2" x14ac:dyDescent="0.2">
      <c r="B35" s="41">
        <v>43752</v>
      </c>
    </row>
    <row r="36" spans="2:2" x14ac:dyDescent="0.2">
      <c r="B36" s="41">
        <v>43775</v>
      </c>
    </row>
    <row r="37" spans="2:2" x14ac:dyDescent="0.2">
      <c r="B37" s="41">
        <v>43787</v>
      </c>
    </row>
    <row r="38" spans="2:2" x14ac:dyDescent="0.2">
      <c r="B38" s="41">
        <v>43823</v>
      </c>
    </row>
    <row r="39" spans="2:2" x14ac:dyDescent="0.2">
      <c r="B39" s="41">
        <v>43824</v>
      </c>
    </row>
    <row r="40" spans="2:2" x14ac:dyDescent="0.2">
      <c r="B40" s="41">
        <v>43830</v>
      </c>
    </row>
    <row r="41" spans="2:2" x14ac:dyDescent="0.2">
      <c r="B41" s="41">
        <v>43831</v>
      </c>
    </row>
    <row r="42" spans="2:2" x14ac:dyDescent="0.2">
      <c r="B42" s="41">
        <v>43885</v>
      </c>
    </row>
    <row r="43" spans="2:2" x14ac:dyDescent="0.2">
      <c r="B43" s="41">
        <v>43886</v>
      </c>
    </row>
    <row r="44" spans="2:2" x14ac:dyDescent="0.2">
      <c r="B44" s="41">
        <v>43913</v>
      </c>
    </row>
    <row r="45" spans="2:2" x14ac:dyDescent="0.2">
      <c r="B45" s="41">
        <v>43914</v>
      </c>
    </row>
    <row r="46" spans="2:2" x14ac:dyDescent="0.2">
      <c r="B46" s="41">
        <v>43923</v>
      </c>
    </row>
    <row r="47" spans="2:2" x14ac:dyDescent="0.2">
      <c r="B47" s="41">
        <v>43930</v>
      </c>
    </row>
    <row r="48" spans="2:2" x14ac:dyDescent="0.2">
      <c r="B48" s="41">
        <v>43931</v>
      </c>
    </row>
    <row r="49" spans="2:2" x14ac:dyDescent="0.2">
      <c r="B49" s="41">
        <v>43952</v>
      </c>
    </row>
    <row r="50" spans="2:2" x14ac:dyDescent="0.2">
      <c r="B50" s="41">
        <v>43976</v>
      </c>
    </row>
    <row r="51" spans="2:2" x14ac:dyDescent="0.2">
      <c r="B51" s="41">
        <v>43997</v>
      </c>
    </row>
    <row r="52" spans="2:2" x14ac:dyDescent="0.2">
      <c r="B52" s="41">
        <v>44002</v>
      </c>
    </row>
    <row r="53" spans="2:2" x14ac:dyDescent="0.2">
      <c r="B53" s="41">
        <v>44021</v>
      </c>
    </row>
    <row r="54" spans="2:2" x14ac:dyDescent="0.2">
      <c r="B54" s="41">
        <v>44022</v>
      </c>
    </row>
    <row r="55" spans="2:2" x14ac:dyDescent="0.2">
      <c r="B55" s="41">
        <v>44060</v>
      </c>
    </row>
    <row r="56" spans="2:2" x14ac:dyDescent="0.2">
      <c r="B56" s="41">
        <v>44116</v>
      </c>
    </row>
    <row r="57" spans="2:2" x14ac:dyDescent="0.2">
      <c r="B57" s="41">
        <v>44141</v>
      </c>
    </row>
    <row r="58" spans="2:2" x14ac:dyDescent="0.2">
      <c r="B58" s="41">
        <v>44158</v>
      </c>
    </row>
    <row r="59" spans="2:2" x14ac:dyDescent="0.2">
      <c r="B59" s="41">
        <v>44172</v>
      </c>
    </row>
    <row r="60" spans="2:2" x14ac:dyDescent="0.2">
      <c r="B60" s="41">
        <v>44173</v>
      </c>
    </row>
    <row r="61" spans="2:2" x14ac:dyDescent="0.2">
      <c r="B61" s="41">
        <v>44190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8">
        <v>43202</v>
      </c>
    </row>
    <row r="2" spans="1:4" x14ac:dyDescent="0.2">
      <c r="A2" s="38">
        <v>43200</v>
      </c>
      <c r="B2">
        <v>1</v>
      </c>
      <c r="D2">
        <f>+IF(A1&lt;A2,B2,(IF(A1&lt;A3,B3,0)))</f>
        <v>2</v>
      </c>
    </row>
    <row r="3" spans="1:4" x14ac:dyDescent="0.2">
      <c r="A3" s="38">
        <v>43230</v>
      </c>
      <c r="B3">
        <v>2</v>
      </c>
    </row>
    <row r="4" spans="1:4" x14ac:dyDescent="0.2">
      <c r="A4" s="38">
        <v>43261</v>
      </c>
      <c r="B4">
        <v>3</v>
      </c>
    </row>
    <row r="5" spans="1:4" x14ac:dyDescent="0.2">
      <c r="A5" s="38">
        <v>43291</v>
      </c>
      <c r="B5">
        <v>4</v>
      </c>
    </row>
    <row r="6" spans="1:4" x14ac:dyDescent="0.2">
      <c r="A6" s="38">
        <v>43322</v>
      </c>
      <c r="B6">
        <v>5</v>
      </c>
    </row>
    <row r="7" spans="1:4" x14ac:dyDescent="0.2">
      <c r="A7" s="38">
        <v>43353</v>
      </c>
      <c r="B7">
        <v>6</v>
      </c>
    </row>
    <row r="8" spans="1:4" x14ac:dyDescent="0.2">
      <c r="A8" s="38">
        <v>43383</v>
      </c>
      <c r="B8">
        <v>7</v>
      </c>
    </row>
    <row r="9" spans="1:4" x14ac:dyDescent="0.2">
      <c r="A9" s="38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Clase 28</vt:lpstr>
      <vt:lpstr>TM20</vt:lpstr>
      <vt:lpstr>Feriados</vt:lpstr>
      <vt:lpstr>Hoja2</vt:lpstr>
      <vt:lpstr>'Clase 28'!Área_de_impresión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Luis Jose Gomez Tovar</cp:lastModifiedBy>
  <cp:lastPrinted>2010-08-11T18:04:28Z</cp:lastPrinted>
  <dcterms:created xsi:type="dcterms:W3CDTF">2010-06-02T16:23:26Z</dcterms:created>
  <dcterms:modified xsi:type="dcterms:W3CDTF">2023-01-17T14:12:06Z</dcterms:modified>
</cp:coreProperties>
</file>