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T BARRAGAN\REAPERTURA Clase 6\Difusion\"/>
    </mc:Choice>
  </mc:AlternateContent>
  <bookViews>
    <workbookView xWindow="0" yWindow="0" windowWidth="25200" windowHeight="11490"/>
  </bookViews>
  <sheets>
    <sheet name="CLASE I (ARS)" sheetId="12" r:id="rId1"/>
    <sheet name="Feriados" sheetId="5" state="hidden" r:id="rId2"/>
    <sheet name="Hoja2" sheetId="7" state="hidden" r:id="rId3"/>
  </sheets>
  <definedNames>
    <definedName name="_xlnm.Print_Area" localSheetId="0">'CLASE I (ARS)'!$D$1:$P$36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2" l="1"/>
  <c r="G14" i="12"/>
  <c r="H24" i="12"/>
  <c r="D23" i="12"/>
  <c r="M23" i="12"/>
  <c r="N23" i="12"/>
  <c r="O14" i="12"/>
  <c r="I24" i="12"/>
  <c r="K26" i="12" l="1"/>
  <c r="Q25" i="12"/>
  <c r="L24" i="12"/>
  <c r="Q23" i="12"/>
  <c r="S23" i="12"/>
  <c r="I23" i="12"/>
  <c r="I22" i="12" s="1"/>
  <c r="E23" i="12"/>
  <c r="F23" i="12" s="1"/>
  <c r="B23" i="12"/>
  <c r="L22" i="12"/>
  <c r="J17" i="12"/>
  <c r="B24" i="12" l="1"/>
  <c r="J18" i="12"/>
  <c r="A24" i="12" l="1"/>
  <c r="D2" i="7" l="1"/>
  <c r="E24" i="12"/>
  <c r="F24" i="12" l="1"/>
  <c r="G11" i="12" s="1"/>
  <c r="G24" i="12"/>
  <c r="J24" i="12" s="1"/>
  <c r="K17" i="12" s="1"/>
  <c r="D24" i="12" l="1"/>
  <c r="I17" i="12"/>
  <c r="H17" i="12" s="1"/>
  <c r="Q24" i="12"/>
  <c r="N24" i="12"/>
  <c r="L17" i="12"/>
  <c r="K10" i="12" l="1"/>
  <c r="R24" i="12" s="1"/>
  <c r="S24" i="12"/>
  <c r="K18" i="12" l="1"/>
  <c r="L18" i="12" s="1"/>
  <c r="K11" i="12" l="1"/>
  <c r="N26" i="12" l="1"/>
  <c r="R25" i="12" l="1"/>
  <c r="R23" i="12"/>
  <c r="T23" i="12" s="1"/>
  <c r="U23" i="12" s="1"/>
  <c r="R21" i="12"/>
  <c r="T24" i="12"/>
  <c r="T26" i="12" s="1"/>
  <c r="U24" i="12" l="1"/>
  <c r="U26" i="12" s="1"/>
  <c r="K12" i="12" s="1"/>
</calcChain>
</file>

<file path=xl/comments1.xml><?xml version="1.0" encoding="utf-8"?>
<comments xmlns="http://schemas.openxmlformats.org/spreadsheetml/2006/main">
  <authors>
    <author>Mauro Jorge Zambon</author>
    <author>Lintura Leandro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Ingrese V/N ON Clase 1 a entregar por canje</t>
        </r>
      </text>
    </comment>
    <comment ref="O12" authorId="0" shapeId="0">
      <text>
        <r>
          <rPr>
            <b/>
            <sz val="8"/>
            <color indexed="81"/>
            <rFont val="Tahoma"/>
            <family val="2"/>
          </rPr>
          <t>Ingrese V/N a suscribir en efectivo o canje</t>
        </r>
      </text>
    </comment>
    <comment ref="O13" authorId="1" shapeId="0">
      <text>
        <r>
          <rPr>
            <b/>
            <sz val="8"/>
            <color indexed="81"/>
            <rFont val="Tahoma"/>
            <family val="2"/>
          </rPr>
          <t>Ingrese V/N solicitado</t>
        </r>
      </text>
    </comment>
  </commentList>
</comments>
</file>

<file path=xl/sharedStrings.xml><?xml version="1.0" encoding="utf-8"?>
<sst xmlns="http://schemas.openxmlformats.org/spreadsheetml/2006/main" count="40" uniqueCount="39">
  <si>
    <t>Fecha de Emisión:</t>
  </si>
  <si>
    <t>TIR:</t>
  </si>
  <si>
    <t>Fecha de Vto: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</si>
  <si>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</si>
  <si>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</si>
  <si>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</si>
  <si>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</si>
  <si>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</si>
  <si>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</si>
  <si>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</si>
  <si>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</si>
  <si>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</si>
  <si>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</si>
  <si>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</si>
  <si>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</si>
  <si>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</si>
  <si>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</si>
  <si>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</si>
  <si>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</si>
  <si>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</si>
  <si>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</si>
  <si>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</si>
  <si>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</si>
  <si>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</si>
  <si>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</si>
  <si>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</si>
  <si>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Cupón:</t>
  </si>
  <si>
    <t>Duration (meses):</t>
  </si>
  <si>
    <t>Días Dev.</t>
  </si>
  <si>
    <t>V/N:</t>
  </si>
  <si>
    <t>Meses</t>
  </si>
  <si>
    <t>A+</t>
  </si>
  <si>
    <t>Precio a Licitar:</t>
  </si>
  <si>
    <t>Pesos a Integrar:</t>
  </si>
  <si>
    <t>TC Inicial:</t>
  </si>
  <si>
    <t>ON CT Barragán - Clase 6 Adicionales (Dólar Linked)</t>
  </si>
  <si>
    <t>Relación de Canje:</t>
  </si>
  <si>
    <t>Entrego V/N ON 1:</t>
  </si>
  <si>
    <t>Recibo V/N ON 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</si>
</sst>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  <numFmt numFmtId="179" formatCode="#,##0.0000_ ;[Red]\-#,##0.0000\ "/>
    <numFmt numFmtId="180" formatCode="[$USD]\ #,##0.00;[Red]\-[$USD]\ #,##0.00"/>
    <numFmt numFmtId="182" formatCode="[$USD]\ #,##0;[Red]\-[$USD]\ #,##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b/>
      <sz val="8"/>
      <color theme="0" tint="-0.499984740745262"/>
      <name val="Arial"/>
      <family val="2"/>
    </font>
    <font>
      <b/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4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6" fillId="0" borderId="8" xfId="3" applyNumberFormat="1" applyFont="1" applyBorder="1" applyAlignment="1" applyProtection="1">
      <alignment horizontal="center"/>
    </xf>
    <xf numFmtId="40" fontId="3" fillId="0" borderId="6" xfId="0" applyNumberFormat="1" applyFont="1" applyBorder="1" applyAlignment="1" applyProtection="1">
      <alignment horizontal="center"/>
    </xf>
    <xf numFmtId="38" fontId="3" fillId="0" borderId="6" xfId="0" applyNumberFormat="1" applyFont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7" xfId="0" applyNumberFormat="1" applyFont="1" applyBorder="1" applyAlignment="1" applyProtection="1">
      <alignment horizontal="center"/>
    </xf>
    <xf numFmtId="40" fontId="2" fillId="0" borderId="7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7" xfId="0" applyNumberFormat="1" applyFont="1" applyFill="1" applyBorder="1" applyAlignment="1" applyProtection="1">
      <alignment horizontal="center"/>
    </xf>
    <xf numFmtId="165" fontId="3" fillId="2" borderId="7" xfId="2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0" fontId="7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15" fontId="2" fillId="3" borderId="4" xfId="0" applyNumberFormat="1" applyFont="1" applyFill="1" applyBorder="1" applyAlignment="1" applyProtection="1">
      <alignment horizontal="center"/>
    </xf>
    <xf numFmtId="167" fontId="2" fillId="3" borderId="7" xfId="1" applyNumberFormat="1" applyFont="1" applyFill="1" applyBorder="1" applyAlignment="1" applyProtection="1">
      <alignment horizontal="center"/>
    </xf>
    <xf numFmtId="40" fontId="2" fillId="3" borderId="7" xfId="0" applyNumberFormat="1" applyFont="1" applyFill="1" applyBorder="1" applyAlignment="1" applyProtection="1">
      <alignment horizontal="center"/>
    </xf>
    <xf numFmtId="38" fontId="2" fillId="3" borderId="5" xfId="0" applyNumberFormat="1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6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3" xfId="0" applyNumberFormat="1" applyFont="1" applyFill="1" applyBorder="1" applyAlignment="1" applyProtection="1">
      <alignment horizontal="center" vertic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9" xfId="0" applyFont="1" applyFill="1" applyBorder="1" applyAlignment="1" applyProtection="1">
      <alignment horizontal="center"/>
    </xf>
    <xf numFmtId="165" fontId="3" fillId="3" borderId="10" xfId="2" applyNumberFormat="1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165" fontId="3" fillId="3" borderId="9" xfId="2" applyNumberFormat="1" applyFont="1" applyFill="1" applyBorder="1" applyAlignment="1" applyProtection="1">
      <alignment horizontal="center"/>
    </xf>
    <xf numFmtId="166" fontId="2" fillId="3" borderId="7" xfId="3" applyNumberFormat="1" applyFont="1" applyFill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4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7" xfId="2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1" xfId="0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1" xfId="0" applyNumberFormat="1" applyFont="1" applyFill="1" applyBorder="1" applyAlignment="1" applyProtection="1">
      <alignment horizontal="center"/>
    </xf>
    <xf numFmtId="0" fontId="3" fillId="3" borderId="11" xfId="0" applyNumberFormat="1" applyFont="1" applyFill="1" applyBorder="1" applyAlignment="1" applyProtection="1">
      <alignment horizontal="center"/>
    </xf>
    <xf numFmtId="0" fontId="10" fillId="3" borderId="12" xfId="0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/>
    <xf numFmtId="0" fontId="11" fillId="3" borderId="10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3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3" xfId="0" applyNumberFormat="1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right"/>
    </xf>
    <xf numFmtId="0" fontId="13" fillId="3" borderId="7" xfId="0" applyFont="1" applyFill="1" applyBorder="1" applyAlignment="1" applyProtection="1">
      <alignment horizontal="right"/>
    </xf>
    <xf numFmtId="0" fontId="14" fillId="3" borderId="3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horizontal="right"/>
    </xf>
    <xf numFmtId="10" fontId="14" fillId="4" borderId="0" xfId="3" applyNumberFormat="1" applyFont="1" applyFill="1" applyBorder="1" applyAlignment="1" applyProtection="1">
      <alignment horizontal="center"/>
      <protection locked="0"/>
    </xf>
    <xf numFmtId="10" fontId="14" fillId="4" borderId="11" xfId="3" applyNumberFormat="1" applyFont="1" applyFill="1" applyBorder="1" applyAlignment="1" applyProtection="1">
      <alignment horizontal="center"/>
      <protection locked="0"/>
    </xf>
    <xf numFmtId="167" fontId="13" fillId="3" borderId="7" xfId="0" applyNumberFormat="1" applyFont="1" applyFill="1" applyBorder="1" applyAlignment="1" applyProtection="1">
      <alignment horizontal="center"/>
      <protection locked="0"/>
    </xf>
    <xf numFmtId="167" fontId="13" fillId="3" borderId="5" xfId="0" applyNumberFormat="1" applyFont="1" applyFill="1" applyBorder="1" applyAlignment="1" applyProtection="1">
      <alignment horizontal="center"/>
      <protection locked="0"/>
    </xf>
    <xf numFmtId="15" fontId="3" fillId="3" borderId="6" xfId="0" applyNumberFormat="1" applyFont="1" applyFill="1" applyBorder="1" applyAlignment="1" applyProtection="1">
      <alignment horizontal="center"/>
    </xf>
    <xf numFmtId="4" fontId="3" fillId="3" borderId="5" xfId="2" applyNumberFormat="1" applyFont="1" applyFill="1" applyBorder="1" applyAlignment="1" applyProtection="1">
      <alignment horizontal="center"/>
    </xf>
    <xf numFmtId="4" fontId="3" fillId="3" borderId="6" xfId="2" applyNumberFormat="1" applyFont="1" applyFill="1" applyBorder="1" applyAlignment="1" applyProtection="1">
      <alignment horizontal="center"/>
    </xf>
    <xf numFmtId="4" fontId="3" fillId="3" borderId="5" xfId="0" applyNumberFormat="1" applyFont="1" applyFill="1" applyBorder="1" applyAlignment="1" applyProtection="1">
      <alignment horizontal="center"/>
    </xf>
    <xf numFmtId="1" fontId="2" fillId="3" borderId="9" xfId="0" applyNumberFormat="1" applyFont="1" applyFill="1" applyBorder="1" applyAlignment="1" applyProtection="1">
      <alignment horizontal="center"/>
    </xf>
    <xf numFmtId="15" fontId="2" fillId="3" borderId="9" xfId="0" applyNumberFormat="1" applyFont="1" applyFill="1" applyBorder="1" applyAlignment="1" applyProtection="1">
      <alignment horizontal="center"/>
    </xf>
    <xf numFmtId="4" fontId="9" fillId="0" borderId="12" xfId="2" applyNumberFormat="1" applyFont="1" applyFill="1" applyBorder="1" applyAlignment="1" applyProtection="1">
      <alignment horizontal="center"/>
    </xf>
    <xf numFmtId="4" fontId="9" fillId="0" borderId="8" xfId="2" applyNumberFormat="1" applyFont="1" applyFill="1" applyBorder="1" applyAlignment="1" applyProtection="1">
      <alignment horizontal="center"/>
    </xf>
    <xf numFmtId="4" fontId="9" fillId="0" borderId="10" xfId="0" applyNumberFormat="1" applyFont="1" applyFill="1" applyBorder="1" applyAlignment="1" applyProtection="1">
      <alignment horizontal="center"/>
    </xf>
    <xf numFmtId="179" fontId="13" fillId="3" borderId="2" xfId="0" applyNumberFormat="1" applyFont="1" applyFill="1" applyBorder="1" applyAlignment="1" applyProtection="1">
      <alignment horizontal="center"/>
      <protection locked="0"/>
    </xf>
    <xf numFmtId="179" fontId="13" fillId="3" borderId="13" xfId="0" applyNumberFormat="1" applyFont="1" applyFill="1" applyBorder="1" applyAlignment="1" applyProtection="1">
      <alignment horizontal="center"/>
      <protection locked="0"/>
    </xf>
    <xf numFmtId="170" fontId="2" fillId="2" borderId="0" xfId="2" applyNumberFormat="1" applyFont="1" applyFill="1" applyBorder="1" applyAlignment="1" applyProtection="1">
      <alignment horizontal="center"/>
    </xf>
    <xf numFmtId="0" fontId="14" fillId="3" borderId="3" xfId="0" applyFont="1" applyFill="1" applyBorder="1" applyAlignment="1" applyProtection="1">
      <alignment horizontal="right"/>
    </xf>
    <xf numFmtId="171" fontId="14" fillId="3" borderId="0" xfId="2" applyNumberFormat="1" applyFont="1" applyFill="1" applyBorder="1" applyAlignment="1" applyProtection="1">
      <alignment horizontal="center"/>
      <protection locked="0"/>
    </xf>
    <xf numFmtId="171" fontId="14" fillId="3" borderId="11" xfId="2" applyNumberFormat="1" applyFont="1" applyFill="1" applyBorder="1" applyAlignment="1" applyProtection="1">
      <alignment horizontal="center"/>
      <protection locked="0"/>
    </xf>
    <xf numFmtId="0" fontId="14" fillId="3" borderId="4" xfId="0" applyFont="1" applyFill="1" applyBorder="1" applyAlignment="1" applyProtection="1">
      <alignment horizontal="right"/>
    </xf>
    <xf numFmtId="182" fontId="14" fillId="3" borderId="7" xfId="0" applyNumberFormat="1" applyFont="1" applyFill="1" applyBorder="1" applyAlignment="1" applyProtection="1">
      <alignment horizontal="center"/>
      <protection locked="0"/>
    </xf>
    <xf numFmtId="182" fontId="14" fillId="3" borderId="5" xfId="0" applyNumberFormat="1" applyFont="1" applyFill="1" applyBorder="1" applyAlignment="1" applyProtection="1">
      <alignment horizontal="center"/>
      <protection locked="0"/>
    </xf>
    <xf numFmtId="182" fontId="14" fillId="3" borderId="0" xfId="0" applyNumberFormat="1" applyFont="1" applyFill="1" applyBorder="1" applyAlignment="1" applyProtection="1">
      <alignment horizontal="center"/>
      <protection locked="0"/>
    </xf>
    <xf numFmtId="182" fontId="14" fillId="3" borderId="11" xfId="0" applyNumberFormat="1" applyFont="1" applyFill="1" applyBorder="1" applyAlignment="1" applyProtection="1">
      <alignment horizontal="center"/>
      <protection locked="0"/>
    </xf>
    <xf numFmtId="180" fontId="14" fillId="4" borderId="0" xfId="0" applyNumberFormat="1" applyFont="1" applyFill="1" applyBorder="1" applyAlignment="1" applyProtection="1">
      <alignment horizontal="center"/>
      <protection locked="0"/>
    </xf>
    <xf numFmtId="180" fontId="14" fillId="4" borderId="11" xfId="0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27</xdr:row>
      <xdr:rowOff>38100</xdr:rowOff>
    </xdr:from>
    <xdr:to>
      <xdr:col>14</xdr:col>
      <xdr:colOff>28576</xdr:colOff>
      <xdr:row>32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200025</xdr:colOff>
      <xdr:row>2</xdr:row>
      <xdr:rowOff>66676</xdr:rowOff>
    </xdr:from>
    <xdr:to>
      <xdr:col>9</xdr:col>
      <xdr:colOff>792376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562350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1</xdr:row>
      <xdr:rowOff>123825</xdr:rowOff>
    </xdr:from>
    <xdr:to>
      <xdr:col>11</xdr:col>
      <xdr:colOff>758825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9" t="6000" r="34676" b="13012"/>
        <a:stretch/>
      </xdr:blipFill>
      <xdr:spPr>
        <a:xfrm>
          <a:off x="5276850" y="266700"/>
          <a:ext cx="137795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L263"/>
  <sheetViews>
    <sheetView showGridLines="0" tabSelected="1" zoomScaleNormal="100" zoomScaleSheetLayoutView="130" workbookViewId="0">
      <selection activeCell="O13" sqref="O13:P13"/>
    </sheetView>
  </sheetViews>
  <sheetFormatPr baseColWidth="10" defaultColWidth="11.42578125" defaultRowHeight="11.25" x14ac:dyDescent="0.2"/>
  <cols>
    <col min="1" max="1" width="11.85546875" style="66" customWidth="1"/>
    <col min="2" max="2" width="18.85546875" style="1" hidden="1" customWidth="1"/>
    <col min="3" max="3" width="6.5703125" style="1" hidden="1" customWidth="1"/>
    <col min="4" max="4" width="9.140625" style="1" hidden="1" customWidth="1"/>
    <col min="5" max="5" width="26.140625" style="1" hidden="1" customWidth="1"/>
    <col min="6" max="6" width="17.2851562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3.42578125" style="1" bestFit="1" customWidth="1"/>
    <col min="13" max="13" width="13.5703125" style="1" bestFit="1" customWidth="1"/>
    <col min="14" max="14" width="11.7109375" style="1" customWidth="1"/>
    <col min="15" max="15" width="11.140625" style="1" customWidth="1"/>
    <col min="16" max="16" width="6.425781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5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</row>
    <row r="2" spans="3:142" x14ac:dyDescent="0.2"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</row>
    <row r="3" spans="3:142" x14ac:dyDescent="0.2"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</row>
    <row r="4" spans="3:142" x14ac:dyDescent="0.2"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</row>
    <row r="5" spans="3:142" x14ac:dyDescent="0.2">
      <c r="I5" s="2"/>
      <c r="J5" s="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</row>
    <row r="6" spans="3:142" x14ac:dyDescent="0.2"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</row>
    <row r="7" spans="3:142" x14ac:dyDescent="0.2"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</row>
    <row r="8" spans="3:142" ht="15.75" x14ac:dyDescent="0.25">
      <c r="F8" s="91" t="s">
        <v>35</v>
      </c>
      <c r="G8" s="92"/>
      <c r="H8" s="92"/>
      <c r="I8" s="92"/>
      <c r="J8" s="92"/>
      <c r="K8" s="92"/>
      <c r="L8" s="92"/>
      <c r="M8" s="92"/>
      <c r="N8" s="92"/>
      <c r="O8" s="93"/>
      <c r="P8" s="94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</row>
    <row r="9" spans="3:142" x14ac:dyDescent="0.2">
      <c r="L9" s="5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</row>
    <row r="10" spans="3:142" ht="12.75" customHeight="1" x14ac:dyDescent="0.2">
      <c r="F10" s="58" t="s">
        <v>0</v>
      </c>
      <c r="G10" s="95">
        <v>44909</v>
      </c>
      <c r="H10" s="96"/>
      <c r="I10" s="97" t="s">
        <v>1</v>
      </c>
      <c r="J10" s="98"/>
      <c r="K10" s="99">
        <f>XIRR(N23:N24,D23:D24)</f>
        <v>2.9802322387695314E-9</v>
      </c>
      <c r="L10" s="100"/>
      <c r="M10" s="97" t="s">
        <v>34</v>
      </c>
      <c r="N10" s="98"/>
      <c r="O10" s="118">
        <v>169.50389999999999</v>
      </c>
      <c r="P10" s="119"/>
      <c r="Q10" s="3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</row>
    <row r="11" spans="3:142" ht="12.75" customHeight="1" x14ac:dyDescent="0.2">
      <c r="F11" s="59" t="s">
        <v>2</v>
      </c>
      <c r="G11" s="86">
        <f>+F24</f>
        <v>45793</v>
      </c>
      <c r="H11" s="87"/>
      <c r="I11" s="78" t="s">
        <v>17</v>
      </c>
      <c r="J11" s="79"/>
      <c r="K11" s="88">
        <f>+(((1+K10)^(90/365))-1)*(365/90)</f>
        <v>2.9802320364622244E-9</v>
      </c>
      <c r="L11" s="89"/>
      <c r="M11" s="78" t="s">
        <v>26</v>
      </c>
      <c r="N11" s="79"/>
      <c r="O11" s="88">
        <v>0</v>
      </c>
      <c r="P11" s="90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</row>
    <row r="12" spans="3:142" ht="12.75" customHeight="1" x14ac:dyDescent="0.2">
      <c r="C12" s="32"/>
      <c r="F12" s="121" t="s">
        <v>37</v>
      </c>
      <c r="G12" s="127">
        <v>100000</v>
      </c>
      <c r="H12" s="128"/>
      <c r="I12" s="78" t="s">
        <v>27</v>
      </c>
      <c r="J12" s="79"/>
      <c r="K12" s="80">
        <f>+(U26/T26)*12</f>
        <v>29.063013698630137</v>
      </c>
      <c r="L12" s="81"/>
      <c r="M12" s="103" t="s">
        <v>29</v>
      </c>
      <c r="N12" s="104"/>
      <c r="O12" s="129">
        <v>20000000</v>
      </c>
      <c r="P12" s="130"/>
      <c r="R12" s="27"/>
      <c r="T12" s="26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</row>
    <row r="13" spans="3:142" ht="12.75" customHeight="1" x14ac:dyDescent="0.2">
      <c r="F13" s="121" t="s">
        <v>36</v>
      </c>
      <c r="G13" s="122">
        <v>1.0011000000000001</v>
      </c>
      <c r="H13" s="123"/>
      <c r="I13" s="78" t="s">
        <v>24</v>
      </c>
      <c r="J13" s="79"/>
      <c r="K13" s="80" t="s">
        <v>31</v>
      </c>
      <c r="L13" s="81"/>
      <c r="M13" s="103" t="s">
        <v>32</v>
      </c>
      <c r="N13" s="104"/>
      <c r="O13" s="105">
        <v>1</v>
      </c>
      <c r="P13" s="106"/>
      <c r="R13" s="27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</row>
    <row r="14" spans="3:142" ht="12.75" customHeight="1" x14ac:dyDescent="0.2">
      <c r="F14" s="124" t="s">
        <v>38</v>
      </c>
      <c r="G14" s="125">
        <f>+G13*G12</f>
        <v>100110.00000000001</v>
      </c>
      <c r="H14" s="126"/>
      <c r="I14" s="82" t="s">
        <v>25</v>
      </c>
      <c r="J14" s="83"/>
      <c r="K14" s="84">
        <v>29</v>
      </c>
      <c r="L14" s="85"/>
      <c r="M14" s="101" t="s">
        <v>33</v>
      </c>
      <c r="N14" s="102"/>
      <c r="O14" s="107">
        <f>+O12*O10</f>
        <v>3390077999.9999995</v>
      </c>
      <c r="P14" s="108"/>
      <c r="R14" s="27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</row>
    <row r="15" spans="3:142" x14ac:dyDescent="0.2">
      <c r="G15" s="120"/>
      <c r="H15" s="6"/>
      <c r="I15" s="6"/>
      <c r="L15" s="7"/>
      <c r="M15" s="8"/>
      <c r="R15" s="27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</row>
    <row r="16" spans="3:142" x14ac:dyDescent="0.2">
      <c r="H16" s="60" t="s">
        <v>30</v>
      </c>
      <c r="I16" s="60" t="s">
        <v>9</v>
      </c>
      <c r="J16" s="61" t="s">
        <v>15</v>
      </c>
      <c r="K16" s="64" t="s">
        <v>10</v>
      </c>
      <c r="L16" s="62" t="s">
        <v>11</v>
      </c>
      <c r="M16" s="8"/>
      <c r="R16" s="27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</row>
    <row r="17" spans="1:142" ht="12.75" customHeight="1" x14ac:dyDescent="0.2">
      <c r="H17" s="113">
        <f>DATEDIF($B$23,I17,"m")</f>
        <v>29</v>
      </c>
      <c r="I17" s="114">
        <f t="shared" ref="I17" si="0">+F24</f>
        <v>45793</v>
      </c>
      <c r="J17" s="115">
        <f>+$O$13*K24/100</f>
        <v>1</v>
      </c>
      <c r="K17" s="116">
        <f>+$O$13*J24/100</f>
        <v>0</v>
      </c>
      <c r="L17" s="117">
        <f>SUM(J17:K17)</f>
        <v>1</v>
      </c>
      <c r="M17" s="8"/>
      <c r="O17" s="29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</row>
    <row r="18" spans="1:142" ht="12.75" customHeight="1" x14ac:dyDescent="0.2">
      <c r="I18" s="109" t="s">
        <v>11</v>
      </c>
      <c r="J18" s="110">
        <f>SUM(J17:J17)</f>
        <v>1</v>
      </c>
      <c r="K18" s="111">
        <f>SUM(K17:K17)</f>
        <v>0</v>
      </c>
      <c r="L18" s="112">
        <f>SUM(J18:K18)</f>
        <v>1</v>
      </c>
      <c r="M18" s="8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</row>
    <row r="19" spans="1:142" x14ac:dyDescent="0.2">
      <c r="G19" s="40"/>
      <c r="H19" s="6"/>
      <c r="I19" s="6"/>
      <c r="L19" s="7"/>
      <c r="M19" s="8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</row>
    <row r="20" spans="1:142" ht="14.25" customHeight="1" x14ac:dyDescent="0.2">
      <c r="F20" s="74" t="s">
        <v>16</v>
      </c>
      <c r="G20" s="76" t="s">
        <v>28</v>
      </c>
      <c r="H20" s="76" t="s">
        <v>12</v>
      </c>
      <c r="I20" s="76" t="s">
        <v>20</v>
      </c>
      <c r="J20" s="68" t="s">
        <v>19</v>
      </c>
      <c r="K20" s="68" t="s">
        <v>3</v>
      </c>
      <c r="L20" s="68" t="s">
        <v>13</v>
      </c>
      <c r="M20" s="70" t="s">
        <v>4</v>
      </c>
      <c r="N20" s="72" t="s">
        <v>14</v>
      </c>
      <c r="Q20" s="9" t="s">
        <v>18</v>
      </c>
      <c r="R20" s="9" t="s">
        <v>5</v>
      </c>
      <c r="S20" s="9" t="s">
        <v>6</v>
      </c>
      <c r="T20" s="9" t="s">
        <v>7</v>
      </c>
      <c r="U20" s="9" t="s">
        <v>8</v>
      </c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</row>
    <row r="21" spans="1:142" x14ac:dyDescent="0.2">
      <c r="F21" s="75"/>
      <c r="G21" s="77"/>
      <c r="H21" s="77"/>
      <c r="I21" s="77"/>
      <c r="J21" s="69"/>
      <c r="K21" s="69"/>
      <c r="L21" s="69"/>
      <c r="M21" s="71"/>
      <c r="N21" s="73"/>
      <c r="Q21" s="10"/>
      <c r="R21" s="11">
        <f>+K10</f>
        <v>2.9802322387695314E-9</v>
      </c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</row>
    <row r="22" spans="1:142" x14ac:dyDescent="0.2">
      <c r="B22" s="1" t="s">
        <v>21</v>
      </c>
      <c r="F22" s="56"/>
      <c r="G22" s="42"/>
      <c r="H22" s="42"/>
      <c r="I22" s="20">
        <f>+I23</f>
        <v>3390077999.9999995</v>
      </c>
      <c r="J22" s="43"/>
      <c r="K22" s="43"/>
      <c r="L22" s="44">
        <f>+L23</f>
        <v>100</v>
      </c>
      <c r="M22" s="45"/>
      <c r="N22" s="57"/>
      <c r="Q22" s="10"/>
      <c r="R22" s="11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</row>
    <row r="23" spans="1:142" s="12" customFormat="1" ht="12.75" customHeight="1" x14ac:dyDescent="0.2">
      <c r="A23" s="67"/>
      <c r="B23" s="28">
        <f>+G10</f>
        <v>44909</v>
      </c>
      <c r="C23" s="30"/>
      <c r="D23" s="28">
        <f>+G10</f>
        <v>44909</v>
      </c>
      <c r="E23" s="37">
        <f>+G10</f>
        <v>44909</v>
      </c>
      <c r="F23" s="51">
        <f>+E23</f>
        <v>44909</v>
      </c>
      <c r="G23" s="52"/>
      <c r="H23" s="52"/>
      <c r="I23" s="53">
        <f t="shared" ref="I23" si="1">+$O$14</f>
        <v>3390077999.9999995</v>
      </c>
      <c r="J23" s="52"/>
      <c r="K23" s="52"/>
      <c r="L23" s="54">
        <v>100</v>
      </c>
      <c r="M23" s="54">
        <f>-O13*100</f>
        <v>-100</v>
      </c>
      <c r="N23" s="55">
        <f>+O12*-1*O13</f>
        <v>-20000000</v>
      </c>
      <c r="O23" s="1"/>
      <c r="P23" s="1"/>
      <c r="Q23" s="16">
        <f t="shared" ref="Q23:Q25" si="2">H23/365</f>
        <v>0</v>
      </c>
      <c r="R23" s="16">
        <f t="shared" ref="R23:R25" si="3">1/(1+$K$10)^(H23/365)</f>
        <v>1</v>
      </c>
      <c r="S23" s="17">
        <f t="shared" ref="S23:S24" si="4">+M23</f>
        <v>-100</v>
      </c>
      <c r="T23" s="17">
        <f t="shared" ref="T23:T24" si="5">+S23*R23</f>
        <v>-100</v>
      </c>
      <c r="U23" s="17">
        <f t="shared" ref="U23:U24" si="6">+T23*Q23</f>
        <v>0</v>
      </c>
      <c r="V23" s="1"/>
      <c r="W23" s="1"/>
      <c r="X23" s="1"/>
      <c r="Y23" s="1"/>
      <c r="Z23" s="1"/>
      <c r="AA23" s="1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</row>
    <row r="24" spans="1:142" s="12" customFormat="1" ht="12.75" customHeight="1" x14ac:dyDescent="0.2">
      <c r="A24" s="67">
        <f>DATEDIF($B$23,B24,"m")</f>
        <v>29</v>
      </c>
      <c r="B24" s="28">
        <f>IF(B23&gt;0,C24+B23,0)</f>
        <v>45793</v>
      </c>
      <c r="C24" s="30">
        <v>884</v>
      </c>
      <c r="D24" s="28">
        <f t="shared" ref="D24" si="7">+F24</f>
        <v>45793</v>
      </c>
      <c r="E24" s="37">
        <f t="shared" ref="E24" si="8">+E23+C24</f>
        <v>45793</v>
      </c>
      <c r="F24" s="46">
        <f t="shared" ref="F24" si="9">+E24</f>
        <v>45793</v>
      </c>
      <c r="G24" s="41">
        <f t="shared" ref="G24" si="10">+E24-E23</f>
        <v>884</v>
      </c>
      <c r="H24" s="41">
        <f>+IF(F24-$G$10&lt;0,0,F24-$G$10)</f>
        <v>884</v>
      </c>
      <c r="I24" s="65">
        <f>+O11</f>
        <v>0</v>
      </c>
      <c r="J24" s="47">
        <f t="shared" ref="J24" si="11">+I24/365*G24*L23</f>
        <v>0</v>
      </c>
      <c r="K24" s="48">
        <v>100</v>
      </c>
      <c r="L24" s="48">
        <f t="shared" ref="L24" si="12">+L23-K24</f>
        <v>0</v>
      </c>
      <c r="M24" s="48">
        <f>+IF(F24&gt;$G$10,J24+K24,0)</f>
        <v>100</v>
      </c>
      <c r="N24" s="49">
        <f>+M24*$O$12/100</f>
        <v>20000000</v>
      </c>
      <c r="O24" s="1"/>
      <c r="P24" s="1"/>
      <c r="Q24" s="16">
        <f t="shared" si="2"/>
        <v>2.4219178082191779</v>
      </c>
      <c r="R24" s="16">
        <f t="shared" si="3"/>
        <v>0.99999999278212237</v>
      </c>
      <c r="S24" s="17">
        <f t="shared" si="4"/>
        <v>100</v>
      </c>
      <c r="T24" s="63">
        <f t="shared" si="5"/>
        <v>99.999999278212243</v>
      </c>
      <c r="U24" s="17">
        <f t="shared" si="6"/>
        <v>242.19177907380717</v>
      </c>
      <c r="V24" s="1"/>
      <c r="W24" s="1"/>
      <c r="X24" s="1"/>
      <c r="Y24" s="1"/>
      <c r="Z24" s="1"/>
      <c r="AA24" s="1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</row>
    <row r="25" spans="1:142" ht="12.75" customHeight="1" x14ac:dyDescent="0.2">
      <c r="F25" s="38"/>
      <c r="G25" s="13"/>
      <c r="H25" s="15"/>
      <c r="I25" s="39"/>
      <c r="J25" s="14"/>
      <c r="K25" s="36"/>
      <c r="L25" s="15"/>
      <c r="M25" s="15"/>
      <c r="N25" s="35"/>
      <c r="Q25" s="1">
        <f t="shared" si="2"/>
        <v>0</v>
      </c>
      <c r="R25" s="1">
        <f t="shared" si="3"/>
        <v>1</v>
      </c>
      <c r="S25" s="1"/>
      <c r="T25" s="1"/>
      <c r="U25" s="1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</row>
    <row r="26" spans="1:142" x14ac:dyDescent="0.2">
      <c r="F26" s="18"/>
      <c r="G26" s="13"/>
      <c r="H26" s="13"/>
      <c r="I26" s="13"/>
      <c r="J26" s="13"/>
      <c r="K26" s="21">
        <f>SUM(K24:K24)</f>
        <v>100</v>
      </c>
      <c r="L26" s="15"/>
      <c r="M26" s="15"/>
      <c r="N26" s="22">
        <f>SUM(N23:N24)</f>
        <v>0</v>
      </c>
      <c r="Q26" s="19"/>
      <c r="R26" s="19"/>
      <c r="S26" s="17"/>
      <c r="T26" s="17">
        <f>SUM(T24:T24)</f>
        <v>99.999999278212243</v>
      </c>
      <c r="U26" s="17">
        <f>SUM(U24:U24)</f>
        <v>242.19177907380717</v>
      </c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</row>
    <row r="27" spans="1:142" x14ac:dyDescent="0.2"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</row>
    <row r="28" spans="1:142" x14ac:dyDescent="0.2">
      <c r="Q28" s="1"/>
      <c r="R28" s="1"/>
      <c r="S28" s="1"/>
      <c r="T28" s="1"/>
      <c r="U28" s="1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</row>
    <row r="29" spans="1:142" x14ac:dyDescent="0.2">
      <c r="Q29" s="1"/>
      <c r="R29" s="1"/>
      <c r="S29" s="1"/>
      <c r="T29" s="1"/>
      <c r="U29" s="1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</row>
    <row r="30" spans="1:142" x14ac:dyDescent="0.2">
      <c r="Q30" s="1"/>
      <c r="R30" s="1"/>
      <c r="S30" s="1"/>
      <c r="T30" s="1"/>
      <c r="U30" s="1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</row>
    <row r="31" spans="1:142" x14ac:dyDescent="0.2">
      <c r="Q31" s="1"/>
      <c r="R31" s="1"/>
      <c r="S31" s="1"/>
      <c r="T31" s="1"/>
      <c r="U31" s="1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</row>
    <row r="32" spans="1:142" ht="9.75" customHeight="1" x14ac:dyDescent="0.2">
      <c r="Q32" s="1"/>
      <c r="R32" s="1"/>
      <c r="S32" s="1"/>
      <c r="T32" s="1"/>
      <c r="U32" s="1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</row>
    <row r="33" spans="7:142" x14ac:dyDescent="0.2">
      <c r="Q33" s="1"/>
      <c r="R33" s="1"/>
      <c r="S33" s="1"/>
      <c r="T33" s="1"/>
      <c r="U33" s="1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</row>
    <row r="34" spans="7:142" x14ac:dyDescent="0.2">
      <c r="Q34" s="1"/>
      <c r="R34" s="1"/>
      <c r="S34" s="1"/>
      <c r="T34" s="1"/>
      <c r="U34" s="1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</row>
    <row r="35" spans="7:142" x14ac:dyDescent="0.2">
      <c r="Q35" s="1"/>
      <c r="R35" s="1"/>
      <c r="S35" s="1"/>
      <c r="T35" s="1"/>
      <c r="U35" s="1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</row>
    <row r="36" spans="7:142" hidden="1" x14ac:dyDescent="0.2">
      <c r="Q36" s="1"/>
      <c r="R36" s="1"/>
      <c r="S36" s="1"/>
      <c r="T36" s="1"/>
      <c r="U36" s="1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</row>
    <row r="37" spans="7:142" hidden="1" x14ac:dyDescent="0.2">
      <c r="G37" s="50"/>
      <c r="H37" s="50" t="s">
        <v>22</v>
      </c>
      <c r="I37" s="50"/>
      <c r="J37" s="50" t="s">
        <v>23</v>
      </c>
      <c r="Q37" s="1"/>
      <c r="R37" s="1"/>
      <c r="S37" s="1"/>
      <c r="T37" s="1"/>
      <c r="U37" s="1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</row>
    <row r="38" spans="7:142" hidden="1" x14ac:dyDescent="0.2">
      <c r="G38" s="50">
        <v>1</v>
      </c>
      <c r="H38" s="50"/>
      <c r="I38" s="50"/>
      <c r="J38" s="50"/>
      <c r="Q38" s="1"/>
      <c r="R38" s="1"/>
      <c r="S38" s="1"/>
      <c r="T38" s="1"/>
      <c r="U38" s="1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</row>
    <row r="39" spans="7:142" hidden="1" x14ac:dyDescent="0.2">
      <c r="G39" s="50">
        <v>2</v>
      </c>
      <c r="H39" s="50"/>
      <c r="I39" s="50"/>
      <c r="J39" s="50"/>
      <c r="Q39" s="1"/>
      <c r="R39" s="1"/>
      <c r="S39" s="1"/>
      <c r="T39" s="1"/>
      <c r="U39" s="1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</row>
    <row r="40" spans="7:142" hidden="1" x14ac:dyDescent="0.2">
      <c r="G40" s="50">
        <v>3</v>
      </c>
      <c r="H40" s="50">
        <v>1</v>
      </c>
      <c r="I40" s="50"/>
      <c r="J40" s="50"/>
      <c r="Q40" s="1"/>
      <c r="R40" s="1"/>
      <c r="S40" s="1"/>
      <c r="T40" s="1"/>
      <c r="U40" s="1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</row>
    <row r="41" spans="7:142" hidden="1" x14ac:dyDescent="0.2">
      <c r="G41" s="50">
        <v>4</v>
      </c>
      <c r="H41" s="50"/>
      <c r="I41" s="50"/>
      <c r="J41" s="50"/>
      <c r="Q41" s="1"/>
      <c r="R41" s="1"/>
      <c r="S41" s="1"/>
      <c r="T41" s="1"/>
      <c r="U41" s="1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</row>
    <row r="42" spans="7:142" hidden="1" x14ac:dyDescent="0.2">
      <c r="G42" s="50">
        <v>5</v>
      </c>
      <c r="H42" s="50"/>
      <c r="I42" s="50"/>
      <c r="J42" s="50"/>
      <c r="Q42" s="1"/>
      <c r="R42" s="1"/>
      <c r="S42" s="1"/>
      <c r="T42" s="1"/>
      <c r="U42" s="1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</row>
    <row r="43" spans="7:142" hidden="1" x14ac:dyDescent="0.2">
      <c r="G43" s="50">
        <v>6</v>
      </c>
      <c r="H43" s="50">
        <v>2</v>
      </c>
      <c r="I43" s="50">
        <v>1</v>
      </c>
      <c r="J43" s="50"/>
      <c r="Q43" s="1"/>
      <c r="R43" s="1"/>
      <c r="S43" s="1"/>
      <c r="T43" s="1"/>
      <c r="U43" s="1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</row>
    <row r="44" spans="7:142" hidden="1" x14ac:dyDescent="0.2">
      <c r="G44" s="50">
        <v>7</v>
      </c>
      <c r="H44" s="50"/>
      <c r="I44" s="50"/>
      <c r="J44" s="50"/>
      <c r="Q44" s="1"/>
      <c r="R44" s="1"/>
      <c r="S44" s="1"/>
      <c r="T44" s="1"/>
      <c r="U44" s="1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</row>
    <row r="45" spans="7:142" hidden="1" x14ac:dyDescent="0.2">
      <c r="G45" s="50">
        <v>8</v>
      </c>
      <c r="H45" s="50"/>
      <c r="I45" s="50"/>
      <c r="J45" s="50"/>
      <c r="Q45" s="1"/>
      <c r="R45" s="1"/>
      <c r="S45" s="1"/>
      <c r="T45" s="1"/>
      <c r="U45" s="1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</row>
    <row r="46" spans="7:142" hidden="1" x14ac:dyDescent="0.2">
      <c r="G46" s="50">
        <v>9</v>
      </c>
      <c r="H46" s="50">
        <v>3</v>
      </c>
      <c r="I46" s="50"/>
      <c r="J46" s="50"/>
      <c r="Q46" s="1"/>
      <c r="R46" s="1"/>
      <c r="S46" s="1"/>
      <c r="T46" s="1"/>
      <c r="U46" s="1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</row>
    <row r="47" spans="7:142" hidden="1" x14ac:dyDescent="0.2">
      <c r="G47" s="50">
        <v>10</v>
      </c>
      <c r="H47" s="50"/>
      <c r="I47" s="50"/>
      <c r="J47" s="50"/>
      <c r="Q47" s="1"/>
      <c r="R47" s="1"/>
      <c r="S47" s="1"/>
      <c r="T47" s="1"/>
      <c r="U47" s="1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</row>
    <row r="48" spans="7:142" hidden="1" x14ac:dyDescent="0.2">
      <c r="G48" s="50">
        <v>11</v>
      </c>
      <c r="H48" s="50"/>
      <c r="I48" s="50"/>
      <c r="J48" s="50"/>
      <c r="Q48" s="1"/>
      <c r="R48" s="1"/>
      <c r="S48" s="1"/>
      <c r="T48" s="1"/>
      <c r="U48" s="1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</row>
    <row r="49" spans="7:142" hidden="1" x14ac:dyDescent="0.2">
      <c r="G49" s="50">
        <v>12</v>
      </c>
      <c r="H49" s="50">
        <v>4</v>
      </c>
      <c r="I49" s="50">
        <v>2</v>
      </c>
      <c r="J49" s="50"/>
      <c r="Q49" s="1"/>
      <c r="R49" s="1"/>
      <c r="S49" s="1"/>
      <c r="T49" s="1"/>
      <c r="U49" s="1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</row>
    <row r="50" spans="7:142" hidden="1" x14ac:dyDescent="0.2">
      <c r="G50" s="50">
        <v>13</v>
      </c>
      <c r="H50" s="50"/>
      <c r="I50" s="50"/>
      <c r="J50" s="50"/>
      <c r="Q50" s="1"/>
      <c r="R50" s="1"/>
      <c r="S50" s="1"/>
      <c r="T50" s="1"/>
      <c r="U50" s="1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</row>
    <row r="51" spans="7:142" hidden="1" x14ac:dyDescent="0.2">
      <c r="G51" s="50">
        <v>14</v>
      </c>
      <c r="H51" s="50"/>
      <c r="I51" s="50"/>
      <c r="J51" s="50"/>
      <c r="Q51" s="1"/>
      <c r="R51" s="1"/>
      <c r="S51" s="1"/>
      <c r="T51" s="1"/>
      <c r="U51" s="1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</row>
    <row r="52" spans="7:142" hidden="1" x14ac:dyDescent="0.2">
      <c r="G52" s="50">
        <v>15</v>
      </c>
      <c r="H52" s="50">
        <v>5</v>
      </c>
      <c r="I52" s="50"/>
      <c r="J52" s="50"/>
      <c r="Q52" s="1"/>
      <c r="R52" s="1"/>
      <c r="S52" s="1"/>
      <c r="T52" s="1"/>
      <c r="U52" s="1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</row>
    <row r="53" spans="7:142" hidden="1" x14ac:dyDescent="0.2">
      <c r="G53" s="50">
        <v>16</v>
      </c>
      <c r="H53" s="50"/>
      <c r="I53" s="50"/>
      <c r="J53" s="50"/>
      <c r="Q53" s="1"/>
      <c r="R53" s="1"/>
      <c r="S53" s="1"/>
      <c r="T53" s="1"/>
      <c r="U53" s="1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</row>
    <row r="54" spans="7:142" hidden="1" x14ac:dyDescent="0.2">
      <c r="G54" s="50">
        <v>17</v>
      </c>
      <c r="H54" s="50"/>
      <c r="I54" s="50"/>
      <c r="J54" s="50"/>
      <c r="Q54" s="1"/>
      <c r="R54" s="1"/>
      <c r="S54" s="1"/>
      <c r="T54" s="1"/>
      <c r="U54" s="1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</row>
    <row r="55" spans="7:142" hidden="1" x14ac:dyDescent="0.2">
      <c r="G55" s="50">
        <v>18</v>
      </c>
      <c r="H55" s="50">
        <v>6</v>
      </c>
      <c r="I55" s="50">
        <v>3</v>
      </c>
      <c r="J55" s="50"/>
      <c r="Q55" s="1"/>
      <c r="R55" s="1"/>
      <c r="S55" s="1"/>
      <c r="T55" s="1"/>
      <c r="U55" s="1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</row>
    <row r="56" spans="7:142" hidden="1" x14ac:dyDescent="0.2">
      <c r="G56" s="50">
        <v>19</v>
      </c>
      <c r="H56" s="50"/>
      <c r="I56" s="50"/>
      <c r="J56" s="50"/>
      <c r="Q56" s="1"/>
      <c r="R56" s="1"/>
      <c r="S56" s="1"/>
      <c r="T56" s="1"/>
      <c r="U56" s="1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</row>
    <row r="57" spans="7:142" hidden="1" x14ac:dyDescent="0.2">
      <c r="G57" s="50">
        <v>20</v>
      </c>
      <c r="H57" s="50"/>
      <c r="I57" s="50"/>
      <c r="J57" s="50"/>
      <c r="Q57" s="1"/>
      <c r="R57" s="1"/>
      <c r="S57" s="1"/>
      <c r="T57" s="1"/>
      <c r="U57" s="1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</row>
    <row r="58" spans="7:142" hidden="1" x14ac:dyDescent="0.2">
      <c r="G58" s="50">
        <v>21</v>
      </c>
      <c r="H58" s="50">
        <v>7</v>
      </c>
      <c r="I58" s="50"/>
      <c r="J58" s="50"/>
      <c r="Q58" s="1"/>
      <c r="R58" s="1"/>
      <c r="S58" s="1"/>
      <c r="T58" s="1"/>
      <c r="U58" s="1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</row>
    <row r="59" spans="7:142" hidden="1" x14ac:dyDescent="0.2">
      <c r="G59" s="50">
        <v>22</v>
      </c>
      <c r="H59" s="50"/>
      <c r="I59" s="50"/>
      <c r="J59" s="50"/>
      <c r="Q59" s="1"/>
      <c r="R59" s="1"/>
      <c r="S59" s="1"/>
      <c r="T59" s="1"/>
      <c r="U59" s="1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</row>
    <row r="60" spans="7:142" hidden="1" x14ac:dyDescent="0.2">
      <c r="G60" s="50">
        <v>23</v>
      </c>
      <c r="H60" s="50"/>
      <c r="I60" s="50"/>
      <c r="J60" s="50"/>
      <c r="Q60" s="1"/>
      <c r="R60" s="1"/>
      <c r="S60" s="1"/>
      <c r="T60" s="1"/>
      <c r="U60" s="1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</row>
    <row r="61" spans="7:142" hidden="1" x14ac:dyDescent="0.2">
      <c r="G61" s="50">
        <v>24</v>
      </c>
      <c r="H61" s="50">
        <v>8</v>
      </c>
      <c r="I61" s="50">
        <v>4</v>
      </c>
      <c r="J61" s="50"/>
      <c r="Q61" s="1"/>
      <c r="R61" s="1"/>
      <c r="S61" s="1"/>
      <c r="T61" s="1"/>
      <c r="U61" s="1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</row>
    <row r="62" spans="7:142" hidden="1" x14ac:dyDescent="0.2">
      <c r="G62" s="50">
        <v>25</v>
      </c>
      <c r="H62" s="50"/>
      <c r="I62" s="50"/>
      <c r="J62" s="50"/>
      <c r="Q62" s="1"/>
      <c r="R62" s="1"/>
      <c r="S62" s="1"/>
      <c r="T62" s="1"/>
      <c r="U62" s="1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</row>
    <row r="63" spans="7:142" hidden="1" x14ac:dyDescent="0.2">
      <c r="G63" s="50">
        <v>26</v>
      </c>
      <c r="H63" s="50"/>
      <c r="I63" s="50"/>
      <c r="J63" s="50"/>
      <c r="Q63" s="1"/>
      <c r="R63" s="1"/>
      <c r="S63" s="1"/>
      <c r="T63" s="1"/>
      <c r="U63" s="1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</row>
    <row r="64" spans="7:142" hidden="1" x14ac:dyDescent="0.2">
      <c r="G64" s="50">
        <v>27</v>
      </c>
      <c r="H64" s="50">
        <v>9</v>
      </c>
      <c r="I64" s="50"/>
      <c r="J64" s="50"/>
      <c r="Q64" s="1"/>
      <c r="R64" s="1"/>
      <c r="S64" s="1"/>
      <c r="T64" s="1"/>
      <c r="U64" s="1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</row>
    <row r="65" spans="7:142" hidden="1" x14ac:dyDescent="0.2">
      <c r="G65" s="50">
        <v>28</v>
      </c>
      <c r="H65" s="50"/>
      <c r="I65" s="50"/>
      <c r="J65" s="50"/>
      <c r="Q65" s="1"/>
      <c r="R65" s="1"/>
      <c r="S65" s="1"/>
      <c r="T65" s="1"/>
      <c r="U65" s="1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</row>
    <row r="66" spans="7:142" hidden="1" x14ac:dyDescent="0.2">
      <c r="G66" s="50">
        <v>29</v>
      </c>
      <c r="H66" s="50"/>
      <c r="I66" s="50"/>
      <c r="J66" s="50"/>
      <c r="Q66" s="1"/>
      <c r="R66" s="1"/>
      <c r="S66" s="1"/>
      <c r="T66" s="1"/>
      <c r="U66" s="1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</row>
    <row r="67" spans="7:142" hidden="1" x14ac:dyDescent="0.2">
      <c r="G67" s="50">
        <v>30</v>
      </c>
      <c r="H67" s="50">
        <v>10</v>
      </c>
      <c r="I67" s="50">
        <v>5</v>
      </c>
      <c r="J67" s="50"/>
      <c r="Q67" s="1"/>
      <c r="R67" s="1"/>
      <c r="S67" s="1"/>
      <c r="T67" s="1"/>
      <c r="U67" s="1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</row>
    <row r="68" spans="7:142" hidden="1" x14ac:dyDescent="0.2">
      <c r="G68" s="50">
        <v>31</v>
      </c>
      <c r="H68" s="50"/>
      <c r="I68" s="50"/>
      <c r="J68" s="50"/>
      <c r="Q68" s="1"/>
      <c r="R68" s="1"/>
      <c r="S68" s="1"/>
      <c r="T68" s="1"/>
      <c r="U68" s="1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</row>
    <row r="69" spans="7:142" hidden="1" x14ac:dyDescent="0.2">
      <c r="G69" s="50">
        <v>32</v>
      </c>
      <c r="H69" s="50"/>
      <c r="I69" s="50"/>
      <c r="J69" s="50"/>
      <c r="Q69" s="1"/>
      <c r="R69" s="1"/>
      <c r="S69" s="1"/>
      <c r="T69" s="1"/>
      <c r="U69" s="1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</row>
    <row r="70" spans="7:142" hidden="1" x14ac:dyDescent="0.2">
      <c r="G70" s="50">
        <v>33</v>
      </c>
      <c r="H70" s="50">
        <v>11</v>
      </c>
      <c r="I70" s="50"/>
      <c r="J70" s="50"/>
      <c r="Q70" s="1"/>
      <c r="R70" s="1"/>
      <c r="S70" s="1"/>
      <c r="T70" s="1"/>
      <c r="U70" s="1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</row>
    <row r="71" spans="7:142" hidden="1" x14ac:dyDescent="0.2">
      <c r="G71" s="50">
        <v>34</v>
      </c>
      <c r="H71" s="50"/>
      <c r="I71" s="50"/>
      <c r="J71" s="50"/>
      <c r="Q71" s="1"/>
      <c r="R71" s="1"/>
      <c r="S71" s="1"/>
      <c r="T71" s="1"/>
      <c r="U71" s="1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</row>
    <row r="72" spans="7:142" hidden="1" x14ac:dyDescent="0.2">
      <c r="G72" s="50">
        <v>35</v>
      </c>
      <c r="H72" s="50"/>
      <c r="I72" s="50"/>
      <c r="J72" s="50"/>
      <c r="Q72" s="1"/>
      <c r="R72" s="1"/>
      <c r="S72" s="1"/>
      <c r="T72" s="1"/>
      <c r="U72" s="1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</row>
    <row r="73" spans="7:142" hidden="1" x14ac:dyDescent="0.2">
      <c r="G73" s="50">
        <v>36</v>
      </c>
      <c r="H73" s="50">
        <v>12</v>
      </c>
      <c r="I73" s="50">
        <v>6</v>
      </c>
      <c r="J73" s="50">
        <v>1</v>
      </c>
      <c r="Q73" s="1"/>
      <c r="R73" s="1"/>
      <c r="S73" s="1"/>
      <c r="T73" s="1"/>
      <c r="U73" s="1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</row>
    <row r="74" spans="7:142" hidden="1" x14ac:dyDescent="0.2">
      <c r="G74" s="50">
        <v>37</v>
      </c>
      <c r="H74" s="50"/>
      <c r="I74" s="50"/>
      <c r="J74" s="50"/>
      <c r="Q74" s="1"/>
      <c r="R74" s="1"/>
      <c r="S74" s="1"/>
      <c r="T74" s="1"/>
      <c r="U74" s="1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</row>
    <row r="75" spans="7:142" hidden="1" x14ac:dyDescent="0.2">
      <c r="G75" s="50">
        <v>38</v>
      </c>
      <c r="H75" s="50"/>
      <c r="I75" s="50"/>
      <c r="J75" s="50"/>
      <c r="Q75" s="1"/>
      <c r="R75" s="1"/>
      <c r="S75" s="1"/>
      <c r="T75" s="1"/>
      <c r="U75" s="1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</row>
    <row r="76" spans="7:142" hidden="1" x14ac:dyDescent="0.2">
      <c r="G76" s="50">
        <v>39</v>
      </c>
      <c r="H76" s="50">
        <v>13</v>
      </c>
      <c r="I76" s="50"/>
      <c r="J76" s="50"/>
      <c r="Q76" s="1"/>
      <c r="R76" s="1"/>
      <c r="S76" s="1"/>
      <c r="T76" s="1"/>
      <c r="U76" s="1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</row>
    <row r="77" spans="7:142" hidden="1" x14ac:dyDescent="0.2">
      <c r="G77" s="50">
        <v>40</v>
      </c>
      <c r="H77" s="50"/>
      <c r="I77" s="50"/>
      <c r="J77" s="50"/>
      <c r="Q77" s="1"/>
      <c r="R77" s="1"/>
      <c r="S77" s="1"/>
      <c r="T77" s="1"/>
      <c r="U77" s="1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</row>
    <row r="78" spans="7:142" hidden="1" x14ac:dyDescent="0.2">
      <c r="G78" s="50">
        <v>41</v>
      </c>
      <c r="H78" s="50"/>
      <c r="I78" s="50"/>
      <c r="J78" s="50"/>
      <c r="Q78" s="1"/>
      <c r="R78" s="1"/>
      <c r="S78" s="1"/>
      <c r="T78" s="1"/>
      <c r="U78" s="1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</row>
    <row r="79" spans="7:142" hidden="1" x14ac:dyDescent="0.2">
      <c r="G79" s="50">
        <v>42</v>
      </c>
      <c r="H79" s="50">
        <v>14</v>
      </c>
      <c r="I79" s="50">
        <v>7</v>
      </c>
      <c r="J79" s="50">
        <v>2</v>
      </c>
      <c r="Q79" s="1"/>
      <c r="R79" s="1"/>
      <c r="S79" s="1"/>
      <c r="T79" s="1"/>
      <c r="U79" s="1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</row>
    <row r="80" spans="7:142" hidden="1" x14ac:dyDescent="0.2">
      <c r="G80" s="50">
        <v>43</v>
      </c>
      <c r="H80" s="50"/>
      <c r="I80" s="50"/>
      <c r="J80" s="50"/>
      <c r="Q80" s="1"/>
      <c r="R80" s="1"/>
      <c r="S80" s="1"/>
      <c r="T80" s="1"/>
      <c r="U80" s="1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</row>
    <row r="81" spans="7:142" hidden="1" x14ac:dyDescent="0.2">
      <c r="G81" s="50">
        <v>44</v>
      </c>
      <c r="H81" s="50"/>
      <c r="I81" s="50"/>
      <c r="J81" s="50"/>
      <c r="Q81" s="1"/>
      <c r="R81" s="1"/>
      <c r="S81" s="1"/>
      <c r="T81" s="1"/>
      <c r="U81" s="1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</row>
    <row r="82" spans="7:142" hidden="1" x14ac:dyDescent="0.2">
      <c r="G82" s="50">
        <v>45</v>
      </c>
      <c r="H82" s="50">
        <v>15</v>
      </c>
      <c r="I82" s="50"/>
      <c r="J82" s="50"/>
      <c r="Q82" s="1"/>
      <c r="R82" s="1"/>
      <c r="S82" s="1"/>
      <c r="T82" s="1"/>
      <c r="U82" s="1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</row>
    <row r="83" spans="7:142" hidden="1" x14ac:dyDescent="0.2">
      <c r="G83" s="50">
        <v>46</v>
      </c>
      <c r="H83" s="50"/>
      <c r="I83" s="50"/>
      <c r="J83" s="50"/>
      <c r="Q83" s="1"/>
      <c r="R83" s="1"/>
      <c r="S83" s="1"/>
      <c r="T83" s="1"/>
      <c r="U83" s="1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</row>
    <row r="84" spans="7:142" hidden="1" x14ac:dyDescent="0.2">
      <c r="G84" s="50">
        <v>47</v>
      </c>
      <c r="H84" s="50"/>
      <c r="I84" s="50"/>
      <c r="J84" s="50"/>
      <c r="Q84" s="1"/>
      <c r="R84" s="1"/>
      <c r="S84" s="1"/>
      <c r="T84" s="1"/>
      <c r="U84" s="1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</row>
    <row r="85" spans="7:142" hidden="1" x14ac:dyDescent="0.2">
      <c r="G85" s="50">
        <v>48</v>
      </c>
      <c r="H85" s="50">
        <v>16</v>
      </c>
      <c r="I85" s="50">
        <v>8</v>
      </c>
      <c r="J85" s="50">
        <v>3</v>
      </c>
      <c r="Q85" s="1"/>
      <c r="R85" s="1"/>
      <c r="S85" s="1"/>
      <c r="T85" s="1"/>
      <c r="U85" s="1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</row>
    <row r="86" spans="7:142" hidden="1" x14ac:dyDescent="0.2">
      <c r="G86" s="50">
        <v>49</v>
      </c>
      <c r="H86" s="50"/>
      <c r="I86" s="50"/>
      <c r="J86" s="50"/>
      <c r="Q86" s="1"/>
      <c r="R86" s="1"/>
      <c r="S86" s="1"/>
      <c r="T86" s="1"/>
      <c r="U86" s="1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</row>
    <row r="87" spans="7:142" hidden="1" x14ac:dyDescent="0.2">
      <c r="G87" s="50">
        <v>50</v>
      </c>
      <c r="H87" s="50"/>
      <c r="I87" s="50"/>
      <c r="J87" s="50"/>
      <c r="Q87" s="1"/>
      <c r="R87" s="1"/>
      <c r="S87" s="1"/>
      <c r="T87" s="1"/>
      <c r="U87" s="1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</row>
    <row r="88" spans="7:142" hidden="1" x14ac:dyDescent="0.2">
      <c r="G88" s="50">
        <v>51</v>
      </c>
      <c r="H88" s="50">
        <v>17</v>
      </c>
      <c r="I88" s="50"/>
      <c r="J88" s="50"/>
      <c r="Q88" s="1"/>
      <c r="R88" s="1"/>
      <c r="S88" s="1"/>
      <c r="T88" s="1"/>
      <c r="U88" s="1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</row>
    <row r="89" spans="7:142" hidden="1" x14ac:dyDescent="0.2">
      <c r="G89" s="50">
        <v>52</v>
      </c>
      <c r="H89" s="50"/>
      <c r="I89" s="50"/>
      <c r="J89" s="50"/>
      <c r="Q89" s="1"/>
      <c r="R89" s="1"/>
      <c r="S89" s="1"/>
      <c r="T89" s="1"/>
      <c r="U89" s="1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</row>
    <row r="90" spans="7:142" hidden="1" x14ac:dyDescent="0.2">
      <c r="G90" s="50">
        <v>53</v>
      </c>
      <c r="H90" s="50"/>
      <c r="I90" s="50"/>
      <c r="J90" s="50"/>
      <c r="Q90" s="1"/>
      <c r="R90" s="1"/>
      <c r="S90" s="1"/>
      <c r="T90" s="1"/>
      <c r="U90" s="1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</row>
    <row r="91" spans="7:142" hidden="1" x14ac:dyDescent="0.2">
      <c r="G91" s="50">
        <v>54</v>
      </c>
      <c r="H91" s="50">
        <v>18</v>
      </c>
      <c r="I91" s="50">
        <v>9</v>
      </c>
      <c r="J91" s="50">
        <v>4</v>
      </c>
      <c r="Q91" s="1"/>
      <c r="R91" s="1"/>
      <c r="S91" s="1"/>
      <c r="T91" s="1"/>
      <c r="U91" s="1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</row>
    <row r="92" spans="7:142" hidden="1" x14ac:dyDescent="0.2">
      <c r="G92" s="50">
        <v>55</v>
      </c>
      <c r="H92" s="50"/>
      <c r="I92" s="50"/>
      <c r="J92" s="50"/>
      <c r="Q92" s="1"/>
      <c r="R92" s="1"/>
      <c r="S92" s="1"/>
      <c r="T92" s="1"/>
      <c r="U92" s="1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</row>
    <row r="93" spans="7:142" hidden="1" x14ac:dyDescent="0.2">
      <c r="G93" s="50">
        <v>56</v>
      </c>
      <c r="H93" s="50"/>
      <c r="I93" s="50"/>
      <c r="J93" s="50"/>
      <c r="Q93" s="1"/>
      <c r="R93" s="1"/>
      <c r="S93" s="1"/>
      <c r="T93" s="1"/>
      <c r="U93" s="1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</row>
    <row r="94" spans="7:142" hidden="1" x14ac:dyDescent="0.2">
      <c r="G94" s="50">
        <v>57</v>
      </c>
      <c r="H94" s="50">
        <v>19</v>
      </c>
      <c r="I94" s="50"/>
      <c r="J94" s="50"/>
      <c r="Q94" s="1"/>
      <c r="R94" s="1"/>
      <c r="S94" s="1"/>
      <c r="T94" s="1"/>
      <c r="U94" s="1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</row>
    <row r="95" spans="7:142" hidden="1" x14ac:dyDescent="0.2">
      <c r="G95" s="50">
        <v>58</v>
      </c>
      <c r="H95" s="50"/>
      <c r="I95" s="50"/>
      <c r="J95" s="50"/>
      <c r="Q95" s="1"/>
      <c r="R95" s="1"/>
      <c r="S95" s="1"/>
      <c r="T95" s="1"/>
      <c r="U95" s="1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</row>
    <row r="96" spans="7:142" hidden="1" x14ac:dyDescent="0.2">
      <c r="G96" s="50">
        <v>59</v>
      </c>
      <c r="H96" s="50"/>
      <c r="I96" s="50"/>
      <c r="J96" s="50"/>
      <c r="Q96" s="1"/>
      <c r="R96" s="1"/>
      <c r="S96" s="1"/>
      <c r="T96" s="1"/>
      <c r="U96" s="1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</row>
    <row r="97" spans="7:142" hidden="1" x14ac:dyDescent="0.2">
      <c r="G97" s="50">
        <v>60</v>
      </c>
      <c r="H97" s="50">
        <v>20</v>
      </c>
      <c r="I97" s="50">
        <v>10</v>
      </c>
      <c r="J97" s="50">
        <v>5</v>
      </c>
      <c r="Q97" s="1"/>
      <c r="R97" s="1"/>
      <c r="S97" s="1"/>
      <c r="T97" s="1"/>
      <c r="U97" s="1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</row>
    <row r="98" spans="7:142" hidden="1" x14ac:dyDescent="0.2">
      <c r="Q98" s="1"/>
      <c r="R98" s="1"/>
      <c r="S98" s="1"/>
      <c r="T98" s="1"/>
      <c r="U98" s="1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</row>
    <row r="99" spans="7:142" x14ac:dyDescent="0.2">
      <c r="Q99" s="1"/>
      <c r="R99" s="1"/>
      <c r="S99" s="1"/>
      <c r="T99" s="1"/>
      <c r="U99" s="1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</row>
    <row r="100" spans="7:142" x14ac:dyDescent="0.2">
      <c r="Q100" s="1"/>
      <c r="R100" s="1"/>
      <c r="S100" s="1"/>
      <c r="T100" s="1"/>
      <c r="U100" s="1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</row>
    <row r="101" spans="7:142" x14ac:dyDescent="0.2">
      <c r="Q101" s="1"/>
      <c r="R101" s="1"/>
      <c r="S101" s="1"/>
      <c r="T101" s="1"/>
      <c r="U101" s="1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</row>
    <row r="102" spans="7:142" x14ac:dyDescent="0.2">
      <c r="Q102" s="1"/>
      <c r="R102" s="1"/>
      <c r="S102" s="1"/>
      <c r="T102" s="1"/>
      <c r="U102" s="1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</row>
    <row r="103" spans="7:142" x14ac:dyDescent="0.2">
      <c r="Q103" s="1"/>
      <c r="R103" s="1"/>
      <c r="S103" s="1"/>
      <c r="T103" s="1"/>
      <c r="U103" s="1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</row>
    <row r="104" spans="7:142" x14ac:dyDescent="0.2">
      <c r="Q104" s="1"/>
      <c r="R104" s="1"/>
      <c r="S104" s="1"/>
      <c r="T104" s="1"/>
      <c r="U104" s="1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</row>
    <row r="105" spans="7:142" x14ac:dyDescent="0.2">
      <c r="Q105" s="1"/>
      <c r="R105" s="1"/>
      <c r="S105" s="1"/>
      <c r="T105" s="1"/>
      <c r="U105" s="1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</row>
    <row r="106" spans="7:142" x14ac:dyDescent="0.2">
      <c r="Q106" s="1"/>
      <c r="R106" s="1"/>
      <c r="S106" s="1"/>
      <c r="T106" s="1"/>
      <c r="U106" s="1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</row>
    <row r="107" spans="7:142" x14ac:dyDescent="0.2">
      <c r="Q107" s="1"/>
      <c r="R107" s="1"/>
      <c r="S107" s="1"/>
      <c r="T107" s="1"/>
      <c r="U107" s="1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</row>
    <row r="108" spans="7:142" x14ac:dyDescent="0.2">
      <c r="Q108" s="1"/>
      <c r="R108" s="1"/>
      <c r="S108" s="1"/>
      <c r="T108" s="1"/>
      <c r="U108" s="1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</row>
    <row r="109" spans="7:142" x14ac:dyDescent="0.2">
      <c r="Q109" s="1"/>
      <c r="R109" s="1"/>
      <c r="S109" s="1"/>
      <c r="T109" s="1"/>
      <c r="U109" s="1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</row>
    <row r="110" spans="7:142" x14ac:dyDescent="0.2">
      <c r="Q110" s="1"/>
      <c r="R110" s="1"/>
      <c r="S110" s="1"/>
      <c r="T110" s="1"/>
      <c r="U110" s="1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</row>
    <row r="111" spans="7:142" x14ac:dyDescent="0.2">
      <c r="Q111" s="1"/>
      <c r="R111" s="1"/>
      <c r="S111" s="1"/>
      <c r="T111" s="1"/>
      <c r="U111" s="1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</row>
    <row r="112" spans="7:142" x14ac:dyDescent="0.2">
      <c r="Q112" s="1"/>
      <c r="R112" s="1"/>
      <c r="S112" s="1"/>
      <c r="T112" s="1"/>
      <c r="U112" s="1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</row>
    <row r="113" spans="17:142" x14ac:dyDescent="0.2">
      <c r="Q113" s="1"/>
      <c r="R113" s="1"/>
      <c r="S113" s="1"/>
      <c r="T113" s="1"/>
      <c r="U113" s="1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</row>
    <row r="114" spans="17:142" x14ac:dyDescent="0.2">
      <c r="Q114" s="1"/>
      <c r="R114" s="1"/>
      <c r="S114" s="1"/>
      <c r="T114" s="1"/>
      <c r="U114" s="1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</row>
    <row r="115" spans="17:142" x14ac:dyDescent="0.2">
      <c r="Q115" s="1"/>
      <c r="R115" s="1"/>
      <c r="S115" s="1"/>
      <c r="T115" s="1"/>
      <c r="U115" s="1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</row>
    <row r="116" spans="17:142" x14ac:dyDescent="0.2">
      <c r="Q116" s="1"/>
      <c r="R116" s="1"/>
      <c r="S116" s="1"/>
      <c r="T116" s="1"/>
      <c r="U116" s="1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</row>
    <row r="117" spans="17:142" x14ac:dyDescent="0.2">
      <c r="Q117" s="1"/>
      <c r="R117" s="1"/>
      <c r="S117" s="1"/>
      <c r="T117" s="1"/>
      <c r="U117" s="1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</row>
    <row r="118" spans="17:142" x14ac:dyDescent="0.2">
      <c r="Q118" s="1"/>
      <c r="R118" s="1"/>
      <c r="S118" s="1"/>
      <c r="T118" s="1"/>
      <c r="U118" s="1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</row>
    <row r="119" spans="17:142" x14ac:dyDescent="0.2">
      <c r="Q119" s="1"/>
      <c r="R119" s="1"/>
      <c r="S119" s="1"/>
      <c r="T119" s="1"/>
      <c r="U119" s="1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</row>
    <row r="120" spans="17:142" x14ac:dyDescent="0.2">
      <c r="Q120" s="1"/>
      <c r="R120" s="1"/>
      <c r="S120" s="1"/>
      <c r="T120" s="1"/>
      <c r="U120" s="1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</row>
    <row r="121" spans="17:142" x14ac:dyDescent="0.2">
      <c r="Q121" s="1"/>
      <c r="R121" s="1"/>
      <c r="S121" s="1"/>
      <c r="T121" s="1"/>
      <c r="U121" s="1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</row>
    <row r="122" spans="17:142" x14ac:dyDescent="0.2">
      <c r="Q122" s="1"/>
      <c r="R122" s="1"/>
      <c r="S122" s="1"/>
      <c r="T122" s="1"/>
      <c r="U122" s="1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</row>
    <row r="123" spans="17:142" x14ac:dyDescent="0.2">
      <c r="Q123" s="1"/>
      <c r="R123" s="1"/>
      <c r="S123" s="1"/>
      <c r="T123" s="1"/>
      <c r="U123" s="1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</row>
    <row r="124" spans="17:142" x14ac:dyDescent="0.2">
      <c r="Q124" s="1"/>
      <c r="R124" s="1"/>
      <c r="S124" s="1"/>
      <c r="T124" s="1"/>
      <c r="U124" s="1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</row>
    <row r="125" spans="17:142" x14ac:dyDescent="0.2">
      <c r="Q125" s="1"/>
      <c r="R125" s="1"/>
      <c r="S125" s="1"/>
      <c r="T125" s="1"/>
      <c r="U125" s="1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</row>
    <row r="126" spans="17:142" x14ac:dyDescent="0.2">
      <c r="Q126" s="1"/>
      <c r="R126" s="1"/>
      <c r="S126" s="1"/>
      <c r="T126" s="1"/>
      <c r="U126" s="1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</row>
    <row r="127" spans="17:142" x14ac:dyDescent="0.2">
      <c r="Q127" s="1"/>
      <c r="R127" s="1"/>
      <c r="S127" s="1"/>
      <c r="T127" s="1"/>
      <c r="U127" s="1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</row>
    <row r="128" spans="17:142" x14ac:dyDescent="0.2">
      <c r="Q128" s="1"/>
      <c r="R128" s="1"/>
      <c r="S128" s="1"/>
      <c r="T128" s="1"/>
      <c r="U128" s="1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</row>
    <row r="129" spans="17:142" x14ac:dyDescent="0.2">
      <c r="Q129" s="1"/>
      <c r="R129" s="1"/>
      <c r="S129" s="1"/>
      <c r="T129" s="1"/>
      <c r="U129" s="1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</row>
    <row r="130" spans="17:142" x14ac:dyDescent="0.2">
      <c r="Q130" s="1"/>
      <c r="R130" s="1"/>
      <c r="S130" s="1"/>
      <c r="T130" s="1"/>
      <c r="U130" s="1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</row>
    <row r="131" spans="17:142" x14ac:dyDescent="0.2">
      <c r="Q131" s="1"/>
      <c r="R131" s="1"/>
      <c r="S131" s="1"/>
      <c r="T131" s="1"/>
      <c r="U131" s="1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</row>
    <row r="132" spans="17:142" x14ac:dyDescent="0.2">
      <c r="Q132" s="1"/>
      <c r="R132" s="1"/>
      <c r="S132" s="1"/>
      <c r="T132" s="1"/>
      <c r="U132" s="1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</row>
    <row r="133" spans="17:142" x14ac:dyDescent="0.2">
      <c r="Q133" s="1"/>
      <c r="R133" s="1"/>
      <c r="S133" s="1"/>
      <c r="T133" s="1"/>
      <c r="U133" s="1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</row>
    <row r="134" spans="17:142" x14ac:dyDescent="0.2">
      <c r="Q134" s="1"/>
      <c r="R134" s="1"/>
      <c r="S134" s="1"/>
      <c r="T134" s="1"/>
      <c r="U134" s="1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</row>
    <row r="135" spans="17:142" x14ac:dyDescent="0.2">
      <c r="Q135" s="1"/>
      <c r="R135" s="1"/>
      <c r="S135" s="1"/>
      <c r="T135" s="1"/>
      <c r="U135" s="1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</row>
    <row r="136" spans="17:142" x14ac:dyDescent="0.2">
      <c r="Q136" s="1"/>
      <c r="R136" s="1"/>
      <c r="S136" s="1"/>
      <c r="T136" s="1"/>
      <c r="U136" s="1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</row>
    <row r="137" spans="17:142" x14ac:dyDescent="0.2">
      <c r="Q137" s="1"/>
      <c r="R137" s="1"/>
      <c r="S137" s="1"/>
      <c r="T137" s="1"/>
      <c r="U137" s="1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</row>
    <row r="138" spans="17:142" x14ac:dyDescent="0.2">
      <c r="Q138" s="1"/>
      <c r="R138" s="1"/>
      <c r="S138" s="1"/>
      <c r="T138" s="1"/>
      <c r="U138" s="1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</row>
    <row r="139" spans="17:142" x14ac:dyDescent="0.2">
      <c r="Q139" s="1"/>
      <c r="R139" s="1"/>
      <c r="S139" s="1"/>
      <c r="T139" s="1"/>
      <c r="U139" s="1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</row>
    <row r="140" spans="17:142" x14ac:dyDescent="0.2">
      <c r="Q140" s="1"/>
      <c r="R140" s="1"/>
      <c r="S140" s="1"/>
      <c r="T140" s="1"/>
      <c r="U140" s="1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</row>
    <row r="141" spans="17:142" x14ac:dyDescent="0.2">
      <c r="Q141" s="1"/>
      <c r="R141" s="1"/>
      <c r="S141" s="1"/>
      <c r="T141" s="1"/>
      <c r="U141" s="1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</row>
    <row r="142" spans="17:142" x14ac:dyDescent="0.2">
      <c r="Q142" s="1"/>
      <c r="R142" s="1"/>
      <c r="S142" s="1"/>
      <c r="T142" s="1"/>
      <c r="U142" s="1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</row>
    <row r="143" spans="17:142" x14ac:dyDescent="0.2">
      <c r="Q143" s="1"/>
      <c r="R143" s="1"/>
      <c r="S143" s="1"/>
      <c r="T143" s="1"/>
      <c r="U143" s="1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</row>
    <row r="144" spans="17:142" x14ac:dyDescent="0.2">
      <c r="Q144" s="1"/>
      <c r="R144" s="1"/>
      <c r="S144" s="1"/>
      <c r="T144" s="1"/>
      <c r="U144" s="1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</row>
    <row r="145" spans="17:142" x14ac:dyDescent="0.2">
      <c r="Q145" s="1"/>
      <c r="R145" s="1"/>
      <c r="S145" s="1"/>
      <c r="T145" s="1"/>
      <c r="U145" s="1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</row>
    <row r="146" spans="17:142" x14ac:dyDescent="0.2">
      <c r="Q146" s="1"/>
      <c r="R146" s="1"/>
      <c r="S146" s="1"/>
      <c r="T146" s="1"/>
      <c r="U146" s="1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</row>
    <row r="147" spans="17:142" x14ac:dyDescent="0.2">
      <c r="Q147" s="1"/>
      <c r="R147" s="1"/>
      <c r="S147" s="1"/>
      <c r="T147" s="1"/>
      <c r="U147" s="1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</row>
    <row r="148" spans="17:142" x14ac:dyDescent="0.2">
      <c r="Q148" s="1"/>
      <c r="R148" s="1"/>
      <c r="S148" s="1"/>
      <c r="T148" s="1"/>
      <c r="U148" s="1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</row>
    <row r="149" spans="17:142" x14ac:dyDescent="0.2">
      <c r="Q149" s="1"/>
      <c r="R149" s="1"/>
      <c r="S149" s="1"/>
      <c r="T149" s="1"/>
      <c r="U149" s="1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</row>
    <row r="150" spans="17:142" x14ac:dyDescent="0.2">
      <c r="Q150" s="1"/>
      <c r="R150" s="1"/>
      <c r="S150" s="1"/>
      <c r="T150" s="1"/>
      <c r="U150" s="1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</row>
    <row r="151" spans="17:142" x14ac:dyDescent="0.2">
      <c r="Q151" s="1"/>
      <c r="R151" s="1"/>
      <c r="S151" s="1"/>
      <c r="T151" s="1"/>
      <c r="U151" s="1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</row>
    <row r="152" spans="17:142" x14ac:dyDescent="0.2">
      <c r="Q152" s="1"/>
      <c r="R152" s="1"/>
      <c r="S152" s="1"/>
      <c r="T152" s="1"/>
      <c r="U152" s="1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</row>
    <row r="153" spans="17:142" x14ac:dyDescent="0.2">
      <c r="Q153" s="1"/>
      <c r="R153" s="1"/>
      <c r="S153" s="1"/>
      <c r="T153" s="1"/>
      <c r="U153" s="1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</row>
    <row r="154" spans="17:142" x14ac:dyDescent="0.2">
      <c r="Q154" s="1"/>
      <c r="R154" s="1"/>
      <c r="S154" s="1"/>
      <c r="T154" s="1"/>
      <c r="U154" s="1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</row>
    <row r="155" spans="17:142" x14ac:dyDescent="0.2">
      <c r="Q155" s="1"/>
      <c r="R155" s="1"/>
      <c r="S155" s="1"/>
      <c r="T155" s="1"/>
      <c r="U155" s="1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</row>
    <row r="156" spans="17:142" x14ac:dyDescent="0.2">
      <c r="Q156" s="1"/>
      <c r="R156" s="1"/>
      <c r="S156" s="1"/>
      <c r="T156" s="1"/>
      <c r="U156" s="1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</row>
    <row r="157" spans="17:142" x14ac:dyDescent="0.2">
      <c r="Q157" s="1"/>
      <c r="R157" s="1"/>
      <c r="S157" s="1"/>
      <c r="T157" s="1"/>
      <c r="U157" s="1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</row>
    <row r="158" spans="17:142" x14ac:dyDescent="0.2">
      <c r="Q158" s="1"/>
      <c r="R158" s="1"/>
      <c r="S158" s="1"/>
      <c r="T158" s="1"/>
      <c r="U158" s="1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</row>
    <row r="159" spans="17:142" x14ac:dyDescent="0.2">
      <c r="Q159" s="1"/>
      <c r="R159" s="1"/>
      <c r="S159" s="1"/>
      <c r="T159" s="1"/>
      <c r="U159" s="1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</row>
    <row r="160" spans="17:142" x14ac:dyDescent="0.2">
      <c r="Q160" s="1"/>
      <c r="R160" s="1"/>
      <c r="S160" s="1"/>
      <c r="T160" s="1"/>
      <c r="U160" s="1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</row>
    <row r="161" spans="17:142" x14ac:dyDescent="0.2">
      <c r="Q161" s="1"/>
      <c r="R161" s="1"/>
      <c r="S161" s="1"/>
      <c r="T161" s="1"/>
      <c r="U161" s="1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</row>
    <row r="162" spans="17:142" x14ac:dyDescent="0.2">
      <c r="Q162" s="1"/>
      <c r="R162" s="1"/>
      <c r="S162" s="1"/>
      <c r="T162" s="1"/>
      <c r="U162" s="1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</row>
    <row r="163" spans="17:142" x14ac:dyDescent="0.2">
      <c r="Q163" s="1"/>
      <c r="R163" s="1"/>
      <c r="S163" s="1"/>
      <c r="T163" s="1"/>
      <c r="U163" s="1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</row>
    <row r="164" spans="17:142" x14ac:dyDescent="0.2">
      <c r="Q164" s="1"/>
      <c r="R164" s="1"/>
      <c r="S164" s="1"/>
      <c r="T164" s="1"/>
      <c r="U164" s="1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</row>
    <row r="165" spans="17:142" x14ac:dyDescent="0.2">
      <c r="Q165" s="1"/>
      <c r="R165" s="1"/>
      <c r="S165" s="1"/>
      <c r="T165" s="1"/>
      <c r="U165" s="1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</row>
    <row r="166" spans="17:142" x14ac:dyDescent="0.2">
      <c r="Q166" s="1"/>
      <c r="R166" s="1"/>
      <c r="S166" s="1"/>
      <c r="T166" s="1"/>
      <c r="U166" s="1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</row>
    <row r="167" spans="17:142" x14ac:dyDescent="0.2">
      <c r="Q167" s="1"/>
      <c r="R167" s="1"/>
      <c r="S167" s="1"/>
      <c r="T167" s="1"/>
      <c r="U167" s="1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</row>
    <row r="168" spans="17:142" x14ac:dyDescent="0.2">
      <c r="Q168" s="1"/>
      <c r="R168" s="1"/>
      <c r="S168" s="1"/>
      <c r="T168" s="1"/>
      <c r="U168" s="1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</row>
    <row r="169" spans="17:142" x14ac:dyDescent="0.2">
      <c r="Q169" s="1"/>
      <c r="R169" s="1"/>
      <c r="S169" s="1"/>
      <c r="T169" s="1"/>
      <c r="U169" s="1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</row>
    <row r="170" spans="17:142" x14ac:dyDescent="0.2">
      <c r="Q170" s="1"/>
      <c r="R170" s="1"/>
      <c r="S170" s="1"/>
      <c r="T170" s="1"/>
      <c r="U170" s="1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</row>
    <row r="171" spans="17:142" x14ac:dyDescent="0.2">
      <c r="Q171" s="1"/>
      <c r="R171" s="1"/>
      <c r="S171" s="1"/>
      <c r="T171" s="1"/>
      <c r="U171" s="1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</row>
    <row r="172" spans="17:142" x14ac:dyDescent="0.2">
      <c r="Q172" s="1"/>
      <c r="R172" s="1"/>
      <c r="S172" s="1"/>
      <c r="T172" s="1"/>
      <c r="U172" s="1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</row>
    <row r="173" spans="17:142" x14ac:dyDescent="0.2">
      <c r="Q173" s="1"/>
      <c r="R173" s="1"/>
      <c r="S173" s="1"/>
      <c r="T173" s="1"/>
      <c r="U173" s="1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</row>
    <row r="174" spans="17:142" x14ac:dyDescent="0.2">
      <c r="Q174" s="1"/>
      <c r="R174" s="1"/>
      <c r="S174" s="1"/>
      <c r="T174" s="1"/>
      <c r="U174" s="1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</row>
    <row r="175" spans="17:142" x14ac:dyDescent="0.2">
      <c r="Q175" s="1"/>
      <c r="R175" s="1"/>
      <c r="S175" s="1"/>
      <c r="T175" s="1"/>
      <c r="U175" s="1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</row>
    <row r="176" spans="17:142" x14ac:dyDescent="0.2">
      <c r="Q176" s="1"/>
      <c r="R176" s="1"/>
      <c r="S176" s="1"/>
      <c r="T176" s="1"/>
      <c r="U176" s="1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</row>
    <row r="177" spans="17:142" x14ac:dyDescent="0.2">
      <c r="Q177" s="1"/>
      <c r="R177" s="1"/>
      <c r="S177" s="1"/>
      <c r="T177" s="1"/>
      <c r="U177" s="1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</row>
    <row r="178" spans="17:142" x14ac:dyDescent="0.2">
      <c r="Q178" s="1"/>
      <c r="R178" s="1"/>
      <c r="S178" s="1"/>
      <c r="T178" s="1"/>
      <c r="U178" s="1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</row>
    <row r="179" spans="17:142" x14ac:dyDescent="0.2">
      <c r="Q179" s="1"/>
      <c r="R179" s="1"/>
      <c r="S179" s="1"/>
      <c r="T179" s="1"/>
      <c r="U179" s="1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</row>
    <row r="180" spans="17:142" x14ac:dyDescent="0.2">
      <c r="Q180" s="1"/>
      <c r="R180" s="1"/>
      <c r="S180" s="1"/>
      <c r="T180" s="1"/>
      <c r="U180" s="1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</row>
    <row r="181" spans="17:142" x14ac:dyDescent="0.2">
      <c r="Q181" s="1"/>
      <c r="R181" s="1"/>
      <c r="S181" s="1"/>
      <c r="T181" s="1"/>
      <c r="U181" s="1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</row>
    <row r="182" spans="17:142" x14ac:dyDescent="0.2">
      <c r="Q182" s="1"/>
      <c r="R182" s="1"/>
      <c r="S182" s="1"/>
      <c r="T182" s="1"/>
      <c r="U182" s="1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</row>
    <row r="183" spans="17:142" x14ac:dyDescent="0.2">
      <c r="Q183" s="1"/>
      <c r="R183" s="1"/>
      <c r="S183" s="1"/>
      <c r="T183" s="1"/>
      <c r="U183" s="1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</row>
    <row r="184" spans="17:142" x14ac:dyDescent="0.2">
      <c r="Q184" s="1"/>
      <c r="R184" s="1"/>
      <c r="S184" s="1"/>
      <c r="T184" s="1"/>
      <c r="U184" s="1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</row>
    <row r="185" spans="17:142" x14ac:dyDescent="0.2">
      <c r="Q185" s="1"/>
      <c r="R185" s="1"/>
      <c r="S185" s="1"/>
      <c r="T185" s="1"/>
      <c r="U185" s="1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</row>
    <row r="186" spans="17:142" x14ac:dyDescent="0.2">
      <c r="Q186" s="1"/>
      <c r="R186" s="1"/>
      <c r="S186" s="1"/>
      <c r="T186" s="1"/>
      <c r="U186" s="1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</row>
    <row r="187" spans="17:142" x14ac:dyDescent="0.2">
      <c r="Q187" s="1"/>
      <c r="R187" s="1"/>
      <c r="S187" s="1"/>
      <c r="T187" s="1"/>
      <c r="U187" s="1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</row>
    <row r="188" spans="17:142" x14ac:dyDescent="0.2">
      <c r="Q188" s="1"/>
      <c r="R188" s="1"/>
      <c r="S188" s="1"/>
      <c r="T188" s="1"/>
      <c r="U188" s="1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</row>
    <row r="189" spans="17:142" x14ac:dyDescent="0.2">
      <c r="Q189" s="1"/>
      <c r="R189" s="1"/>
      <c r="S189" s="1"/>
      <c r="T189" s="1"/>
      <c r="U189" s="1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</row>
    <row r="190" spans="17:142" x14ac:dyDescent="0.2">
      <c r="Q190" s="1"/>
      <c r="R190" s="1"/>
      <c r="S190" s="1"/>
      <c r="T190" s="1"/>
      <c r="U190" s="1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</row>
    <row r="191" spans="17:142" x14ac:dyDescent="0.2">
      <c r="Q191" s="1"/>
      <c r="R191" s="1"/>
      <c r="S191" s="1"/>
      <c r="T191" s="1"/>
      <c r="U191" s="1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</row>
    <row r="192" spans="17:142" x14ac:dyDescent="0.2">
      <c r="Q192" s="1"/>
      <c r="R192" s="1"/>
      <c r="S192" s="1"/>
      <c r="T192" s="1"/>
      <c r="U192" s="1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</row>
    <row r="193" spans="17:142" x14ac:dyDescent="0.2">
      <c r="Q193" s="1"/>
      <c r="R193" s="1"/>
      <c r="S193" s="1"/>
      <c r="T193" s="1"/>
      <c r="U193" s="1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</row>
    <row r="194" spans="17:142" x14ac:dyDescent="0.2">
      <c r="Q194" s="1"/>
      <c r="R194" s="1"/>
      <c r="S194" s="1"/>
      <c r="T194" s="1"/>
      <c r="U194" s="1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</row>
    <row r="195" spans="17:142" x14ac:dyDescent="0.2">
      <c r="Q195" s="1"/>
      <c r="R195" s="1"/>
      <c r="S195" s="1"/>
      <c r="T195" s="1"/>
      <c r="U195" s="1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</row>
    <row r="196" spans="17:142" x14ac:dyDescent="0.2">
      <c r="Q196" s="1"/>
      <c r="R196" s="1"/>
      <c r="S196" s="1"/>
      <c r="T196" s="1"/>
      <c r="U196" s="1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</row>
    <row r="197" spans="17:142" x14ac:dyDescent="0.2">
      <c r="Q197" s="1"/>
      <c r="R197" s="1"/>
      <c r="S197" s="1"/>
      <c r="T197" s="1"/>
      <c r="U197" s="1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</row>
    <row r="198" spans="17:142" x14ac:dyDescent="0.2">
      <c r="Q198" s="1"/>
      <c r="R198" s="1"/>
      <c r="S198" s="1"/>
      <c r="T198" s="1"/>
      <c r="U198" s="1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</row>
    <row r="199" spans="17:142" x14ac:dyDescent="0.2">
      <c r="Q199" s="1"/>
      <c r="R199" s="1"/>
      <c r="S199" s="1"/>
      <c r="T199" s="1"/>
      <c r="U199" s="1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</row>
    <row r="200" spans="17:142" x14ac:dyDescent="0.2">
      <c r="Q200" s="1"/>
      <c r="R200" s="1"/>
      <c r="S200" s="1"/>
      <c r="T200" s="1"/>
      <c r="U200" s="1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</row>
    <row r="201" spans="17:142" x14ac:dyDescent="0.2">
      <c r="Q201" s="1"/>
      <c r="R201" s="1"/>
      <c r="S201" s="1"/>
      <c r="T201" s="1"/>
      <c r="U201" s="1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</row>
    <row r="202" spans="17:142" x14ac:dyDescent="0.2">
      <c r="Q202" s="1"/>
      <c r="R202" s="1"/>
      <c r="S202" s="1"/>
      <c r="T202" s="1"/>
      <c r="U202" s="1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</row>
    <row r="203" spans="17:142" x14ac:dyDescent="0.2">
      <c r="Q203" s="1"/>
      <c r="R203" s="1"/>
      <c r="S203" s="1"/>
      <c r="T203" s="1"/>
      <c r="U203" s="1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</row>
    <row r="204" spans="17:142" x14ac:dyDescent="0.2">
      <c r="Q204" s="1"/>
      <c r="R204" s="1"/>
      <c r="S204" s="1"/>
      <c r="T204" s="1"/>
      <c r="U204" s="1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</row>
    <row r="205" spans="17:142" x14ac:dyDescent="0.2">
      <c r="Q205" s="1"/>
      <c r="R205" s="1"/>
      <c r="S205" s="1"/>
      <c r="T205" s="1"/>
      <c r="U205" s="1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</row>
    <row r="206" spans="17:142" x14ac:dyDescent="0.2">
      <c r="Q206" s="1"/>
      <c r="R206" s="1"/>
      <c r="S206" s="1"/>
      <c r="T206" s="1"/>
      <c r="U206" s="1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</row>
    <row r="207" spans="17:142" x14ac:dyDescent="0.2">
      <c r="Q207" s="1"/>
      <c r="R207" s="1"/>
      <c r="S207" s="1"/>
      <c r="T207" s="1"/>
      <c r="U207" s="1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</row>
    <row r="208" spans="17:142" x14ac:dyDescent="0.2">
      <c r="Q208" s="1"/>
      <c r="R208" s="1"/>
      <c r="S208" s="1"/>
      <c r="T208" s="1"/>
      <c r="U208" s="1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</row>
    <row r="209" spans="17:142" x14ac:dyDescent="0.2">
      <c r="Q209" s="1"/>
      <c r="R209" s="1"/>
      <c r="S209" s="1"/>
      <c r="T209" s="1"/>
      <c r="U209" s="1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</row>
    <row r="210" spans="17:142" x14ac:dyDescent="0.2">
      <c r="Q210" s="1"/>
      <c r="R210" s="1"/>
      <c r="S210" s="1"/>
      <c r="T210" s="1"/>
      <c r="U210" s="1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</row>
    <row r="211" spans="17:142" x14ac:dyDescent="0.2">
      <c r="Q211" s="1"/>
      <c r="R211" s="1"/>
      <c r="S211" s="1"/>
      <c r="T211" s="1"/>
      <c r="U211" s="1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</row>
    <row r="212" spans="17:142" x14ac:dyDescent="0.2">
      <c r="Q212" s="1"/>
      <c r="R212" s="1"/>
      <c r="S212" s="1"/>
      <c r="T212" s="1"/>
      <c r="U212" s="1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</row>
    <row r="213" spans="17:142" x14ac:dyDescent="0.2">
      <c r="Q213" s="1"/>
      <c r="R213" s="1"/>
      <c r="S213" s="1"/>
      <c r="T213" s="1"/>
      <c r="U213" s="1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</row>
    <row r="214" spans="17:142" x14ac:dyDescent="0.2">
      <c r="Q214" s="1"/>
      <c r="R214" s="1"/>
      <c r="S214" s="1"/>
      <c r="T214" s="1"/>
      <c r="U214" s="1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</row>
    <row r="215" spans="17:142" x14ac:dyDescent="0.2">
      <c r="Q215" s="1"/>
      <c r="R215" s="1"/>
      <c r="S215" s="1"/>
      <c r="T215" s="1"/>
      <c r="U215" s="1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</row>
    <row r="216" spans="17:142" x14ac:dyDescent="0.2">
      <c r="Q216" s="1"/>
      <c r="R216" s="1"/>
      <c r="S216" s="1"/>
      <c r="T216" s="1"/>
      <c r="U216" s="1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</row>
    <row r="217" spans="17:142" x14ac:dyDescent="0.2">
      <c r="Q217" s="1"/>
      <c r="R217" s="1"/>
      <c r="S217" s="1"/>
      <c r="T217" s="1"/>
      <c r="U217" s="1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</row>
    <row r="218" spans="17:142" x14ac:dyDescent="0.2">
      <c r="Q218" s="1"/>
      <c r="R218" s="1"/>
      <c r="S218" s="1"/>
      <c r="T218" s="1"/>
      <c r="U218" s="1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</row>
    <row r="219" spans="17:142" x14ac:dyDescent="0.2">
      <c r="Q219" s="1"/>
      <c r="R219" s="1"/>
      <c r="S219" s="1"/>
      <c r="T219" s="1"/>
      <c r="U219" s="1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</row>
    <row r="220" spans="17:142" x14ac:dyDescent="0.2">
      <c r="Q220" s="1"/>
      <c r="R220" s="1"/>
      <c r="S220" s="1"/>
      <c r="T220" s="1"/>
      <c r="U220" s="1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</row>
    <row r="221" spans="17:142" x14ac:dyDescent="0.2">
      <c r="Q221" s="1"/>
      <c r="R221" s="1"/>
      <c r="S221" s="1"/>
      <c r="T221" s="1"/>
      <c r="U221" s="1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</row>
    <row r="222" spans="17:142" x14ac:dyDescent="0.2">
      <c r="Q222" s="1"/>
      <c r="R222" s="1"/>
      <c r="S222" s="1"/>
      <c r="T222" s="1"/>
      <c r="U222" s="1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</row>
    <row r="223" spans="17:142" x14ac:dyDescent="0.2">
      <c r="Q223" s="1"/>
      <c r="R223" s="1"/>
      <c r="S223" s="1"/>
      <c r="T223" s="1"/>
      <c r="U223" s="1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</row>
    <row r="224" spans="17:142" x14ac:dyDescent="0.2">
      <c r="Q224" s="1"/>
      <c r="R224" s="1"/>
      <c r="S224" s="1"/>
      <c r="T224" s="1"/>
      <c r="U224" s="1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</row>
    <row r="225" spans="17:142" x14ac:dyDescent="0.2">
      <c r="Q225" s="1"/>
      <c r="R225" s="1"/>
      <c r="S225" s="1"/>
      <c r="T225" s="1"/>
      <c r="U225" s="1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</row>
    <row r="226" spans="17:142" x14ac:dyDescent="0.2">
      <c r="Q226" s="1"/>
      <c r="R226" s="1"/>
      <c r="S226" s="1"/>
      <c r="T226" s="1"/>
      <c r="U226" s="1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</row>
    <row r="227" spans="17:142" x14ac:dyDescent="0.2">
      <c r="Q227" s="1"/>
      <c r="R227" s="1"/>
      <c r="S227" s="1"/>
      <c r="T227" s="1"/>
      <c r="U227" s="1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</row>
    <row r="228" spans="17:142" x14ac:dyDescent="0.2">
      <c r="Q228" s="1"/>
      <c r="R228" s="1"/>
      <c r="S228" s="1"/>
      <c r="T228" s="1"/>
      <c r="U228" s="1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</row>
    <row r="229" spans="17:142" x14ac:dyDescent="0.2">
      <c r="Q229" s="1"/>
      <c r="R229" s="1"/>
      <c r="S229" s="1"/>
      <c r="T229" s="1"/>
      <c r="U229" s="1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</row>
    <row r="230" spans="17:142" x14ac:dyDescent="0.2">
      <c r="Q230" s="1"/>
      <c r="R230" s="1"/>
      <c r="S230" s="1"/>
      <c r="T230" s="1"/>
      <c r="U230" s="1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</row>
    <row r="231" spans="17:142" x14ac:dyDescent="0.2">
      <c r="Q231" s="1"/>
      <c r="R231" s="1"/>
      <c r="S231" s="1"/>
      <c r="T231" s="1"/>
      <c r="U231" s="1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</row>
    <row r="232" spans="17:142" x14ac:dyDescent="0.2">
      <c r="Q232" s="1"/>
      <c r="R232" s="1"/>
      <c r="S232" s="1"/>
      <c r="T232" s="1"/>
      <c r="U232" s="1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</row>
    <row r="233" spans="17:142" x14ac:dyDescent="0.2">
      <c r="Q233" s="1"/>
      <c r="R233" s="1"/>
      <c r="S233" s="1"/>
      <c r="T233" s="1"/>
      <c r="U233" s="1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</row>
    <row r="234" spans="17:142" x14ac:dyDescent="0.2">
      <c r="Q234" s="1"/>
      <c r="R234" s="1"/>
      <c r="S234" s="1"/>
      <c r="T234" s="1"/>
      <c r="U234" s="1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</row>
    <row r="235" spans="17:142" x14ac:dyDescent="0.2">
      <c r="Q235" s="1"/>
      <c r="R235" s="1"/>
      <c r="S235" s="1"/>
      <c r="T235" s="1"/>
      <c r="U235" s="1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</row>
    <row r="236" spans="17:142" x14ac:dyDescent="0.2">
      <c r="Q236" s="1"/>
      <c r="R236" s="1"/>
      <c r="S236" s="1"/>
      <c r="T236" s="1"/>
      <c r="U236" s="1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</row>
    <row r="237" spans="17:142" x14ac:dyDescent="0.2">
      <c r="Q237" s="1"/>
      <c r="R237" s="1"/>
      <c r="S237" s="1"/>
      <c r="T237" s="1"/>
      <c r="U237" s="1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</row>
    <row r="238" spans="17:142" x14ac:dyDescent="0.2">
      <c r="Q238" s="1"/>
      <c r="R238" s="1"/>
      <c r="S238" s="1"/>
      <c r="T238" s="1"/>
      <c r="U238" s="1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</row>
    <row r="239" spans="17:142" x14ac:dyDescent="0.2">
      <c r="Q239" s="1"/>
      <c r="R239" s="1"/>
      <c r="S239" s="1"/>
      <c r="T239" s="1"/>
      <c r="U239" s="1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</row>
    <row r="240" spans="17:142" x14ac:dyDescent="0.2">
      <c r="Q240" s="1"/>
      <c r="R240" s="1"/>
      <c r="S240" s="1"/>
      <c r="T240" s="1"/>
      <c r="U240" s="1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</row>
    <row r="241" spans="17:142" x14ac:dyDescent="0.2">
      <c r="Q241" s="1"/>
      <c r="R241" s="1"/>
      <c r="S241" s="1"/>
      <c r="T241" s="1"/>
      <c r="U241" s="1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</row>
    <row r="242" spans="17:142" x14ac:dyDescent="0.2">
      <c r="Q242" s="1"/>
      <c r="R242" s="1"/>
      <c r="S242" s="1"/>
      <c r="T242" s="1"/>
      <c r="U242" s="1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</row>
    <row r="243" spans="17:142" x14ac:dyDescent="0.2">
      <c r="Q243" s="1"/>
      <c r="R243" s="1"/>
      <c r="S243" s="1"/>
      <c r="T243" s="1"/>
      <c r="U243" s="1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</row>
    <row r="244" spans="17:142" x14ac:dyDescent="0.2">
      <c r="Q244" s="1"/>
      <c r="R244" s="1"/>
      <c r="S244" s="1"/>
      <c r="T244" s="1"/>
      <c r="U244" s="1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</row>
    <row r="245" spans="17:142" x14ac:dyDescent="0.2">
      <c r="Q245" s="1"/>
      <c r="R245" s="1"/>
      <c r="S245" s="1"/>
      <c r="T245" s="1"/>
      <c r="U245" s="1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</row>
    <row r="246" spans="17:142" x14ac:dyDescent="0.2">
      <c r="Q246" s="1"/>
      <c r="R246" s="1"/>
      <c r="S246" s="1"/>
      <c r="T246" s="1"/>
      <c r="U246" s="1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</row>
    <row r="247" spans="17:142" x14ac:dyDescent="0.2">
      <c r="Q247" s="1"/>
      <c r="R247" s="1"/>
      <c r="S247" s="1"/>
      <c r="T247" s="1"/>
      <c r="U247" s="1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</row>
    <row r="248" spans="17:142" x14ac:dyDescent="0.2">
      <c r="Q248" s="1"/>
      <c r="R248" s="1"/>
      <c r="S248" s="1"/>
      <c r="T248" s="1"/>
      <c r="U248" s="1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</row>
    <row r="249" spans="17:142" x14ac:dyDescent="0.2">
      <c r="Q249" s="1"/>
      <c r="R249" s="1"/>
      <c r="S249" s="1"/>
      <c r="T249" s="1"/>
      <c r="U249" s="1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</row>
    <row r="250" spans="17:142" x14ac:dyDescent="0.2">
      <c r="Q250" s="1"/>
      <c r="R250" s="1"/>
      <c r="S250" s="1"/>
      <c r="T250" s="1"/>
      <c r="U250" s="1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</row>
    <row r="251" spans="17:142" x14ac:dyDescent="0.2">
      <c r="Q251" s="1"/>
      <c r="R251" s="1"/>
      <c r="S251" s="1"/>
      <c r="T251" s="1"/>
      <c r="U251" s="1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</row>
    <row r="252" spans="17:142" x14ac:dyDescent="0.2">
      <c r="Q252" s="1"/>
      <c r="R252" s="1"/>
      <c r="S252" s="1"/>
      <c r="T252" s="1"/>
      <c r="U252" s="1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</row>
    <row r="253" spans="17:142" x14ac:dyDescent="0.2">
      <c r="Q253" s="1"/>
      <c r="R253" s="1"/>
      <c r="S253" s="1"/>
      <c r="T253" s="1"/>
      <c r="U253" s="1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</row>
    <row r="254" spans="17:142" x14ac:dyDescent="0.2">
      <c r="Q254" s="1"/>
      <c r="R254" s="1"/>
      <c r="S254" s="1"/>
      <c r="T254" s="1"/>
      <c r="U254" s="1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</row>
    <row r="255" spans="17:142" x14ac:dyDescent="0.2">
      <c r="Q255" s="1"/>
      <c r="R255" s="1"/>
      <c r="S255" s="1"/>
      <c r="T255" s="1"/>
      <c r="U255" s="1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</row>
    <row r="256" spans="17:142" x14ac:dyDescent="0.2">
      <c r="Q256" s="1"/>
      <c r="R256" s="1"/>
      <c r="S256" s="1"/>
      <c r="T256" s="1"/>
      <c r="U256" s="1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</row>
    <row r="257" spans="17:142" x14ac:dyDescent="0.2">
      <c r="Q257" s="1"/>
      <c r="R257" s="1"/>
      <c r="S257" s="1"/>
      <c r="T257" s="1"/>
      <c r="U257" s="1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</row>
    <row r="258" spans="17:142" x14ac:dyDescent="0.2">
      <c r="Q258" s="1"/>
      <c r="R258" s="1"/>
      <c r="S258" s="1"/>
      <c r="T258" s="1"/>
      <c r="U258" s="1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</row>
    <row r="259" spans="17:142" x14ac:dyDescent="0.2">
      <c r="Q259" s="1"/>
      <c r="R259" s="1"/>
      <c r="S259" s="1"/>
      <c r="T259" s="1"/>
      <c r="U259" s="1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</row>
    <row r="260" spans="17:142" x14ac:dyDescent="0.2">
      <c r="Q260" s="1"/>
      <c r="R260" s="1"/>
      <c r="S260" s="1"/>
      <c r="T260" s="1"/>
      <c r="U260" s="1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</row>
    <row r="261" spans="17:142" x14ac:dyDescent="0.2"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</row>
    <row r="262" spans="17:142" x14ac:dyDescent="0.2"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</row>
    <row r="263" spans="17:142" x14ac:dyDescent="0.2"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</row>
  </sheetData>
  <sheetProtection selectLockedCells="1"/>
  <mergeCells count="35">
    <mergeCell ref="G12:H12"/>
    <mergeCell ref="F8:P8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0:L21"/>
    <mergeCell ref="M20:M21"/>
    <mergeCell ref="N20:N21"/>
    <mergeCell ref="F20:F21"/>
    <mergeCell ref="G20:G21"/>
    <mergeCell ref="H20:H21"/>
    <mergeCell ref="I20:I21"/>
    <mergeCell ref="J20:J21"/>
    <mergeCell ref="K20:K21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36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4">
        <v>43101</v>
      </c>
    </row>
    <row r="2" spans="2:2" x14ac:dyDescent="0.2">
      <c r="B2" s="34">
        <v>43143</v>
      </c>
    </row>
    <row r="3" spans="2:2" x14ac:dyDescent="0.2">
      <c r="B3" s="34">
        <v>43144</v>
      </c>
    </row>
    <row r="4" spans="2:2" x14ac:dyDescent="0.2">
      <c r="B4" s="34">
        <v>43188</v>
      </c>
    </row>
    <row r="5" spans="2:2" x14ac:dyDescent="0.2">
      <c r="B5" s="34">
        <v>43189</v>
      </c>
    </row>
    <row r="6" spans="2:2" x14ac:dyDescent="0.2">
      <c r="B6" s="34">
        <v>43192</v>
      </c>
    </row>
    <row r="7" spans="2:2" x14ac:dyDescent="0.2">
      <c r="B7" s="34">
        <v>43220</v>
      </c>
    </row>
    <row r="8" spans="2:2" x14ac:dyDescent="0.2">
      <c r="B8" s="34">
        <v>43221</v>
      </c>
    </row>
    <row r="9" spans="2:2" x14ac:dyDescent="0.2">
      <c r="B9" s="34">
        <v>43245</v>
      </c>
    </row>
    <row r="10" spans="2:2" x14ac:dyDescent="0.2">
      <c r="B10" s="34">
        <v>43271</v>
      </c>
    </row>
    <row r="11" spans="2:2" x14ac:dyDescent="0.2">
      <c r="B11" s="34">
        <v>43290</v>
      </c>
    </row>
    <row r="12" spans="2:2" x14ac:dyDescent="0.2">
      <c r="B12" s="34">
        <v>43332</v>
      </c>
    </row>
    <row r="13" spans="2:2" x14ac:dyDescent="0.2">
      <c r="B13" s="34">
        <v>43388</v>
      </c>
    </row>
    <row r="14" spans="2:2" x14ac:dyDescent="0.2">
      <c r="B14" s="34">
        <v>43410</v>
      </c>
    </row>
    <row r="15" spans="2:2" x14ac:dyDescent="0.2">
      <c r="B15" s="34">
        <v>43423</v>
      </c>
    </row>
    <row r="16" spans="2:2" x14ac:dyDescent="0.2">
      <c r="B16" s="34">
        <v>43434</v>
      </c>
    </row>
    <row r="17" spans="2:2" x14ac:dyDescent="0.2">
      <c r="B17" s="34">
        <v>43442</v>
      </c>
    </row>
    <row r="18" spans="2:2" x14ac:dyDescent="0.2">
      <c r="B18" s="34">
        <v>43458</v>
      </c>
    </row>
    <row r="19" spans="2:2" x14ac:dyDescent="0.2">
      <c r="B19" s="34">
        <v>43459</v>
      </c>
    </row>
    <row r="20" spans="2:2" x14ac:dyDescent="0.2">
      <c r="B20" s="34">
        <v>43465</v>
      </c>
    </row>
    <row r="21" spans="2:2" x14ac:dyDescent="0.2">
      <c r="B21" s="34">
        <v>43466</v>
      </c>
    </row>
    <row r="22" spans="2:2" x14ac:dyDescent="0.2">
      <c r="B22" s="34">
        <v>43528</v>
      </c>
    </row>
    <row r="23" spans="2:2" x14ac:dyDescent="0.2">
      <c r="B23" s="34">
        <v>43529</v>
      </c>
    </row>
    <row r="24" spans="2:2" x14ac:dyDescent="0.2">
      <c r="B24" s="34">
        <v>43548</v>
      </c>
    </row>
    <row r="25" spans="2:2" x14ac:dyDescent="0.2">
      <c r="B25" s="34">
        <v>43557</v>
      </c>
    </row>
    <row r="26" spans="2:2" x14ac:dyDescent="0.2">
      <c r="B26" s="34">
        <v>43573</v>
      </c>
    </row>
    <row r="27" spans="2:2" x14ac:dyDescent="0.2">
      <c r="B27" s="34">
        <v>43574</v>
      </c>
    </row>
    <row r="28" spans="2:2" x14ac:dyDescent="0.2">
      <c r="B28" s="34">
        <v>43586</v>
      </c>
    </row>
    <row r="29" spans="2:2" x14ac:dyDescent="0.2">
      <c r="B29" s="34">
        <v>43610</v>
      </c>
    </row>
    <row r="30" spans="2:2" x14ac:dyDescent="0.2">
      <c r="B30" s="34">
        <v>43633</v>
      </c>
    </row>
    <row r="31" spans="2:2" x14ac:dyDescent="0.2">
      <c r="B31" s="34">
        <v>43636</v>
      </c>
    </row>
    <row r="32" spans="2:2" x14ac:dyDescent="0.2">
      <c r="B32" s="34">
        <v>43654</v>
      </c>
    </row>
    <row r="33" spans="2:2" x14ac:dyDescent="0.2">
      <c r="B33" s="34">
        <v>43655</v>
      </c>
    </row>
    <row r="34" spans="2:2" x14ac:dyDescent="0.2">
      <c r="B34" s="34">
        <v>43696</v>
      </c>
    </row>
    <row r="35" spans="2:2" x14ac:dyDescent="0.2">
      <c r="B35" s="34">
        <v>43752</v>
      </c>
    </row>
    <row r="36" spans="2:2" x14ac:dyDescent="0.2">
      <c r="B36" s="34">
        <v>43775</v>
      </c>
    </row>
    <row r="37" spans="2:2" x14ac:dyDescent="0.2">
      <c r="B37" s="34">
        <v>43787</v>
      </c>
    </row>
    <row r="38" spans="2:2" x14ac:dyDescent="0.2">
      <c r="B38" s="34">
        <v>43823</v>
      </c>
    </row>
    <row r="39" spans="2:2" x14ac:dyDescent="0.2">
      <c r="B39" s="34">
        <v>43824</v>
      </c>
    </row>
    <row r="40" spans="2:2" x14ac:dyDescent="0.2">
      <c r="B40" s="34">
        <v>43830</v>
      </c>
    </row>
    <row r="41" spans="2:2" x14ac:dyDescent="0.2">
      <c r="B41" s="34">
        <v>43831</v>
      </c>
    </row>
    <row r="42" spans="2:2" x14ac:dyDescent="0.2">
      <c r="B42" s="34">
        <v>43885</v>
      </c>
    </row>
    <row r="43" spans="2:2" x14ac:dyDescent="0.2">
      <c r="B43" s="34">
        <v>43886</v>
      </c>
    </row>
    <row r="44" spans="2:2" x14ac:dyDescent="0.2">
      <c r="B44" s="34">
        <v>43913</v>
      </c>
    </row>
    <row r="45" spans="2:2" x14ac:dyDescent="0.2">
      <c r="B45" s="34">
        <v>43914</v>
      </c>
    </row>
    <row r="46" spans="2:2" x14ac:dyDescent="0.2">
      <c r="B46" s="34">
        <v>43923</v>
      </c>
    </row>
    <row r="47" spans="2:2" x14ac:dyDescent="0.2">
      <c r="B47" s="34">
        <v>43930</v>
      </c>
    </row>
    <row r="48" spans="2:2" x14ac:dyDescent="0.2">
      <c r="B48" s="34">
        <v>43931</v>
      </c>
    </row>
    <row r="49" spans="2:2" x14ac:dyDescent="0.2">
      <c r="B49" s="34">
        <v>43952</v>
      </c>
    </row>
    <row r="50" spans="2:2" x14ac:dyDescent="0.2">
      <c r="B50" s="34">
        <v>43976</v>
      </c>
    </row>
    <row r="51" spans="2:2" x14ac:dyDescent="0.2">
      <c r="B51" s="34">
        <v>43997</v>
      </c>
    </row>
    <row r="52" spans="2:2" x14ac:dyDescent="0.2">
      <c r="B52" s="34">
        <v>44002</v>
      </c>
    </row>
    <row r="53" spans="2:2" x14ac:dyDescent="0.2">
      <c r="B53" s="34">
        <v>44021</v>
      </c>
    </row>
    <row r="54" spans="2:2" x14ac:dyDescent="0.2">
      <c r="B54" s="34">
        <v>44022</v>
      </c>
    </row>
    <row r="55" spans="2:2" x14ac:dyDescent="0.2">
      <c r="B55" s="34">
        <v>44060</v>
      </c>
    </row>
    <row r="56" spans="2:2" x14ac:dyDescent="0.2">
      <c r="B56" s="34">
        <v>44116</v>
      </c>
    </row>
    <row r="57" spans="2:2" x14ac:dyDescent="0.2">
      <c r="B57" s="34">
        <v>44141</v>
      </c>
    </row>
    <row r="58" spans="2:2" x14ac:dyDescent="0.2">
      <c r="B58" s="34">
        <v>44158</v>
      </c>
    </row>
    <row r="59" spans="2:2" x14ac:dyDescent="0.2">
      <c r="B59" s="34">
        <v>44172</v>
      </c>
    </row>
    <row r="60" spans="2:2" x14ac:dyDescent="0.2">
      <c r="B60" s="34">
        <v>44173</v>
      </c>
    </row>
    <row r="61" spans="2:2" x14ac:dyDescent="0.2">
      <c r="B61" s="34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1">
        <v>43202</v>
      </c>
    </row>
    <row r="2" spans="1:4" x14ac:dyDescent="0.2">
      <c r="A2" s="31">
        <v>43200</v>
      </c>
      <c r="B2">
        <v>1</v>
      </c>
      <c r="D2">
        <f>+IF(A1&lt;A2,B2,(IF(A1&lt;A3,B3,0)))</f>
        <v>2</v>
      </c>
    </row>
    <row r="3" spans="1:4" x14ac:dyDescent="0.2">
      <c r="A3" s="31">
        <v>43230</v>
      </c>
      <c r="B3">
        <v>2</v>
      </c>
    </row>
    <row r="4" spans="1:4" x14ac:dyDescent="0.2">
      <c r="A4" s="31">
        <v>43261</v>
      </c>
      <c r="B4">
        <v>3</v>
      </c>
    </row>
    <row r="5" spans="1:4" x14ac:dyDescent="0.2">
      <c r="A5" s="31">
        <v>43291</v>
      </c>
      <c r="B5">
        <v>4</v>
      </c>
    </row>
    <row r="6" spans="1:4" x14ac:dyDescent="0.2">
      <c r="A6" s="31">
        <v>43322</v>
      </c>
      <c r="B6">
        <v>5</v>
      </c>
    </row>
    <row r="7" spans="1:4" x14ac:dyDescent="0.2">
      <c r="A7" s="31">
        <v>43353</v>
      </c>
      <c r="B7">
        <v>6</v>
      </c>
    </row>
    <row r="8" spans="1:4" x14ac:dyDescent="0.2">
      <c r="A8" s="31">
        <v>43383</v>
      </c>
      <c r="B8">
        <v>7</v>
      </c>
    </row>
    <row r="9" spans="1:4" x14ac:dyDescent="0.2">
      <c r="A9" s="31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CLASE I (ARS)</vt:lpstr>
      <vt:lpstr>Feriados</vt:lpstr>
      <vt:lpstr>Hoja2</vt:lpstr>
      <vt:lpstr>'CLASE I (ARS)'!Área_de_impresión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2022-12-12T15:08:03Z</dcterms:modified>
</cp:coreProperties>
</file>