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7470" windowHeight="1170" tabRatio="888"/>
  </bookViews>
  <sheets>
    <sheet name="98 días" sheetId="48" r:id="rId1"/>
    <sheet name="Flujo" sheetId="49" state="hidden" r:id="rId2"/>
  </sheets>
  <definedNames>
    <definedName name="_Order1" hidden="1">255</definedName>
    <definedName name="_Order2" hidden="1">255</definedName>
    <definedName name="_xlnm.Print_Area" localSheetId="0">'98 días'!$B$2:$E$36</definedName>
    <definedName name="aw">#REF!</definedName>
    <definedName name="bw">#REF!</definedName>
    <definedName name="ch">#REF!</definedName>
    <definedName name="ck">#REF!</definedName>
    <definedName name="cz">#REF!</definedName>
    <definedName name="dj">#REF!</definedName>
    <definedName name="dv">#REF!</definedName>
    <definedName name="ex">#REF!</definedName>
    <definedName name="ff">#REF!</definedName>
    <definedName name="fran">#REF!</definedName>
    <definedName name="fw">#REF!</definedName>
    <definedName name="gr">#REF!</definedName>
    <definedName name="gw">#REF!</definedName>
    <definedName name="hk">#REF!</definedName>
    <definedName name="hx">#REF!</definedName>
    <definedName name="il">#REF!</definedName>
    <definedName name="ip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49" l="1"/>
  <c r="E16" i="49"/>
  <c r="D12" i="49" s="1"/>
  <c r="D13" i="49"/>
  <c r="B16" i="49" l="1"/>
  <c r="B17" i="49" s="1"/>
  <c r="D8" i="49"/>
  <c r="D7" i="49"/>
  <c r="D5" i="49"/>
  <c r="D9" i="49" l="1"/>
  <c r="D17" i="49"/>
  <c r="D11" i="49" s="1"/>
  <c r="D11" i="48" l="1"/>
  <c r="D8" i="48" l="1"/>
  <c r="D6" i="49" s="1"/>
  <c r="D19" i="48" l="1"/>
  <c r="D10" i="49"/>
  <c r="D12" i="48" l="1"/>
  <c r="D18" i="48"/>
</calcChain>
</file>

<file path=xl/sharedStrings.xml><?xml version="1.0" encoding="utf-8"?>
<sst xmlns="http://schemas.openxmlformats.org/spreadsheetml/2006/main" count="31" uniqueCount="27">
  <si>
    <t>Fecha de Vencimiento</t>
  </si>
  <si>
    <t>TAE</t>
  </si>
  <si>
    <t>Cupón de Interés</t>
  </si>
  <si>
    <r>
      <t xml:space="preserve">Average Life </t>
    </r>
    <r>
      <rPr>
        <i/>
        <sz val="10"/>
        <rFont val="Arial"/>
        <family val="2"/>
      </rPr>
      <t>(años)</t>
    </r>
  </si>
  <si>
    <r>
      <t>Duration</t>
    </r>
    <r>
      <rPr>
        <i/>
        <sz val="10"/>
        <rFont val="Arial"/>
        <family val="2"/>
      </rPr>
      <t xml:space="preserve"> (años)</t>
    </r>
  </si>
  <si>
    <t>Precio</t>
  </si>
  <si>
    <t>Fecha de Liquidación</t>
  </si>
  <si>
    <t>Calculadora</t>
  </si>
  <si>
    <t>Letras CABA</t>
  </si>
  <si>
    <r>
      <t xml:space="preserve">Plazo Total </t>
    </r>
    <r>
      <rPr>
        <i/>
        <sz val="10"/>
        <rFont val="Arial"/>
        <family val="2"/>
      </rPr>
      <t>(días)</t>
    </r>
  </si>
  <si>
    <t>Letras de Corto Plazo de la Ciudad de Buenos Aires</t>
  </si>
  <si>
    <t>La presente planilla de cálculo ha sido puesta a disposición solamente a modo ilustrativo y ejemplificativo. El Inversor deberá, a los efectos de la suscripción de las Letras del Tesoro, basarse en sus propios cálculos y evaluación de los Términos y Condiciones de las mismas descriptos en el  Prospecto que ha tenido a su disposición, a fin de determinar el rendimiento de las mismas. Se aclara que el uso de la Planilla de cálculo no es obligatorio para el inversor, sino meramente orientativo, y que los resultados que ésta arroje no serán vinculantes; por tal motivo la Ciudad Autónoma de Buenos Aires no asumirá responsabilidad alguna con motivo de cualquier error cometido en la realización de los cálculos o en su interpretación por parte del Inversor.</t>
  </si>
  <si>
    <t>TNA (90/366)</t>
  </si>
  <si>
    <t>Badlar + Margen a Licitar</t>
  </si>
  <si>
    <t>Fecha de Emisión</t>
  </si>
  <si>
    <t>Spread s/Badlar (Act/366)</t>
  </si>
  <si>
    <t>Badlar a Proyectar</t>
  </si>
  <si>
    <t>Duration</t>
  </si>
  <si>
    <t>Av. Life</t>
  </si>
  <si>
    <t>Cupón</t>
  </si>
  <si>
    <t>Amortización</t>
  </si>
  <si>
    <t>Total</t>
  </si>
  <si>
    <t>TIR</t>
  </si>
  <si>
    <t>Spread s/Badlar a Licitar</t>
  </si>
  <si>
    <t>$ Tasa Variable</t>
  </si>
  <si>
    <t>Badlar a proyectar</t>
  </si>
  <si>
    <t>Letra a 98 días  Badlar + Margen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</si>
</sst>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 * #,##0.00_ ;_ * \-#,##0.00_ ;_ * &quot;-&quot;??_ ;_ @_ "/>
    <numFmt numFmtId="164" formatCode="_-* #,##0.00\ _p_t_a_-;\-* #,##0.00\ _p_t_a_-;_-* &quot;-&quot;??\ _p_t_a_-;_-@_-"/>
    <numFmt numFmtId="165" formatCode="#,##0.0000"/>
    <numFmt numFmtId="166" formatCode="0.0000%"/>
    <numFmt numFmtId="167" formatCode="_ [$€-2]\ * #,##0.00_ ;_ [$€-2]\ * \-#,##0.00_ ;_ [$€-2]\ * &quot;-&quot;??_ "/>
    <numFmt numFmtId="168" formatCode="_(* #,##0.00_);_(* \(#,##0.00\);_(* &quot;-&quot;??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&quot;$&quot;* #,##0_);_(&quot;$&quot;* \(#,##0\);_(&quot;$&quot;* &quot;-&quot;_);_(@_)"/>
    <numFmt numFmtId="172" formatCode="[$-C0A]dd\-mmm\-yy;@"/>
    <numFmt numFmtId="173" formatCode="_-* #,##0.00\ [$€]_-;\-* #,##0.00\ [$€]_-;_-* &quot;-&quot;??\ [$€]_-;_-@_-"/>
    <numFmt numFmtId="174" formatCode="_-* #,##0.00\ _P_t_s_-;\-* #,##0.00\ _P_t_s_-;_-* &quot;-&quot;??\ _P_t_s_-;_-@_-"/>
    <numFmt numFmtId="175" formatCode="0.000%"/>
    <numFmt numFmtId="176" formatCode="0.0%"/>
    <numFmt numFmtId="177" formatCode="0.000"/>
    <numFmt numFmtId="178" formatCode="#,##0.000"/>
  </numFmts>
  <fonts count="3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b/>
      <i/>
      <sz val="12"/>
      <color theme="1" tint="0.1499984740745262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7">
    <xf numFmtId="0" fontId="0" fillId="0" borderId="0"/>
    <xf numFmtId="0" fontId="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24" fillId="0" borderId="0"/>
    <xf numFmtId="0" fontId="2" fillId="0" borderId="0"/>
    <xf numFmtId="0" fontId="2" fillId="0" borderId="0"/>
    <xf numFmtId="0" fontId="2" fillId="0" borderId="0"/>
    <xf numFmtId="0" fontId="10" fillId="17" borderId="2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167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164" fontId="25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16" borderId="6" applyNumberFormat="0" applyAlignment="0" applyProtection="0"/>
    <xf numFmtId="0" fontId="16" fillId="16" borderId="6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</cellStyleXfs>
  <cellXfs count="75">
    <xf numFmtId="0" fontId="0" fillId="0" borderId="0" xfId="0"/>
    <xf numFmtId="0" fontId="2" fillId="0" borderId="0" xfId="101" applyAlignment="1" applyProtection="1">
      <alignment vertical="center"/>
    </xf>
    <xf numFmtId="0" fontId="2" fillId="25" borderId="10" xfId="101" applyFill="1" applyBorder="1" applyAlignment="1" applyProtection="1">
      <alignment vertical="center"/>
    </xf>
    <xf numFmtId="0" fontId="30" fillId="0" borderId="0" xfId="101" applyFont="1" applyFill="1" applyBorder="1" applyAlignment="1" applyProtection="1">
      <alignment horizontal="center" vertical="center"/>
    </xf>
    <xf numFmtId="0" fontId="2" fillId="25" borderId="11" xfId="101" applyFill="1" applyBorder="1" applyAlignment="1" applyProtection="1">
      <alignment vertical="center"/>
    </xf>
    <xf numFmtId="0" fontId="2" fillId="25" borderId="12" xfId="101" applyFill="1" applyBorder="1" applyAlignment="1" applyProtection="1">
      <alignment vertical="center"/>
    </xf>
    <xf numFmtId="0" fontId="26" fillId="0" borderId="0" xfId="101" applyFont="1" applyAlignment="1" applyProtection="1">
      <alignment horizontal="center" vertical="center"/>
    </xf>
    <xf numFmtId="0" fontId="31" fillId="25" borderId="13" xfId="101" applyFont="1" applyFill="1" applyBorder="1" applyAlignment="1" applyProtection="1">
      <alignment horizontal="center" vertical="center" wrapText="1"/>
    </xf>
    <xf numFmtId="0" fontId="32" fillId="0" borderId="0" xfId="101" applyFont="1" applyAlignment="1" applyProtection="1">
      <alignment horizontal="center" vertical="center"/>
    </xf>
    <xf numFmtId="0" fontId="2" fillId="24" borderId="14" xfId="103" applyFont="1" applyFill="1" applyBorder="1" applyAlignment="1" applyProtection="1">
      <alignment horizontal="left" vertical="center"/>
    </xf>
    <xf numFmtId="172" fontId="2" fillId="26" borderId="14" xfId="103" applyNumberFormat="1" applyFont="1" applyFill="1" applyBorder="1" applyAlignment="1" applyProtection="1">
      <alignment horizontal="center" vertical="center"/>
    </xf>
    <xf numFmtId="0" fontId="2" fillId="24" borderId="15" xfId="103" applyFont="1" applyFill="1" applyBorder="1" applyAlignment="1" applyProtection="1">
      <alignment horizontal="left" vertical="center"/>
    </xf>
    <xf numFmtId="172" fontId="2" fillId="26" borderId="15" xfId="103" applyNumberFormat="1" applyFont="1" applyFill="1" applyBorder="1" applyAlignment="1" applyProtection="1">
      <alignment horizontal="center" vertical="center"/>
    </xf>
    <xf numFmtId="4" fontId="2" fillId="24" borderId="16" xfId="103" applyNumberFormat="1" applyFont="1" applyFill="1" applyBorder="1" applyAlignment="1" applyProtection="1">
      <alignment vertical="center"/>
    </xf>
    <xf numFmtId="4" fontId="2" fillId="24" borderId="15" xfId="103" applyNumberFormat="1" applyFont="1" applyFill="1" applyBorder="1" applyAlignment="1" applyProtection="1">
      <alignment vertical="center"/>
    </xf>
    <xf numFmtId="3" fontId="2" fillId="26" borderId="15" xfId="107" applyNumberFormat="1" applyFont="1" applyFill="1" applyBorder="1" applyAlignment="1" applyProtection="1">
      <alignment horizontal="center" vertical="center"/>
    </xf>
    <xf numFmtId="0" fontId="30" fillId="25" borderId="18" xfId="101" applyFont="1" applyFill="1" applyBorder="1" applyAlignment="1" applyProtection="1">
      <alignment horizontal="center" vertical="center"/>
    </xf>
    <xf numFmtId="0" fontId="30" fillId="25" borderId="19" xfId="101" applyFont="1" applyFill="1" applyBorder="1" applyAlignment="1" applyProtection="1">
      <alignment horizontal="center" vertical="center"/>
    </xf>
    <xf numFmtId="0" fontId="30" fillId="25" borderId="20" xfId="101" applyFont="1" applyFill="1" applyBorder="1" applyAlignment="1" applyProtection="1">
      <alignment horizontal="center" vertical="center"/>
    </xf>
    <xf numFmtId="0" fontId="2" fillId="0" borderId="0" xfId="101" applyFill="1" applyBorder="1" applyAlignment="1" applyProtection="1">
      <alignment vertical="center"/>
    </xf>
    <xf numFmtId="0" fontId="31" fillId="0" borderId="0" xfId="101" applyFont="1" applyFill="1" applyBorder="1" applyAlignment="1" applyProtection="1">
      <alignment horizontal="center" vertical="center" wrapText="1"/>
    </xf>
    <xf numFmtId="172" fontId="2" fillId="0" borderId="0" xfId="103" applyNumberFormat="1" applyFont="1" applyFill="1" applyBorder="1" applyAlignment="1" applyProtection="1">
      <alignment horizontal="center" vertical="center"/>
    </xf>
    <xf numFmtId="4" fontId="2" fillId="0" borderId="0" xfId="107" applyNumberFormat="1" applyFont="1" applyFill="1" applyBorder="1" applyAlignment="1" applyProtection="1">
      <alignment horizontal="center" vertical="center"/>
    </xf>
    <xf numFmtId="3" fontId="2" fillId="0" borderId="0" xfId="107" applyNumberFormat="1" applyFont="1" applyFill="1" applyBorder="1" applyAlignment="1" applyProtection="1">
      <alignment horizontal="center" vertical="center"/>
    </xf>
    <xf numFmtId="10" fontId="28" fillId="0" borderId="0" xfId="106" applyNumberFormat="1" applyFont="1" applyFill="1" applyBorder="1" applyAlignment="1" applyProtection="1">
      <alignment horizontal="center" vertical="center"/>
    </xf>
    <xf numFmtId="166" fontId="2" fillId="0" borderId="0" xfId="106" applyNumberFormat="1" applyFont="1" applyFill="1" applyBorder="1" applyAlignment="1" applyProtection="1">
      <alignment horizontal="center" vertical="center"/>
    </xf>
    <xf numFmtId="165" fontId="2" fillId="0" borderId="0" xfId="106" applyNumberFormat="1" applyFont="1" applyFill="1" applyBorder="1" applyAlignment="1" applyProtection="1">
      <alignment horizontal="center" vertical="center"/>
    </xf>
    <xf numFmtId="165" fontId="28" fillId="0" borderId="0" xfId="107" applyNumberFormat="1" applyFont="1" applyFill="1" applyBorder="1" applyAlignment="1" applyProtection="1">
      <alignment horizontal="center" vertical="center"/>
    </xf>
    <xf numFmtId="175" fontId="2" fillId="0" borderId="0" xfId="106" applyNumberFormat="1" applyFont="1" applyFill="1" applyBorder="1" applyAlignment="1" applyProtection="1">
      <alignment horizontal="center" vertical="center"/>
    </xf>
    <xf numFmtId="4" fontId="2" fillId="0" borderId="0" xfId="103" applyNumberFormat="1" applyFont="1" applyFill="1" applyBorder="1" applyAlignment="1" applyProtection="1">
      <alignment vertical="center"/>
    </xf>
    <xf numFmtId="4" fontId="1" fillId="24" borderId="16" xfId="107" applyNumberFormat="1" applyFont="1" applyFill="1" applyBorder="1" applyAlignment="1" applyProtection="1">
      <alignment horizontal="center" vertical="center"/>
    </xf>
    <xf numFmtId="4" fontId="33" fillId="24" borderId="14" xfId="103" applyNumberFormat="1" applyFont="1" applyFill="1" applyBorder="1" applyAlignment="1" applyProtection="1">
      <alignment vertical="center"/>
    </xf>
    <xf numFmtId="10" fontId="2" fillId="24" borderId="17" xfId="106" applyNumberFormat="1" applyFont="1" applyFill="1" applyBorder="1" applyAlignment="1" applyProtection="1">
      <alignment horizontal="center" vertical="center"/>
    </xf>
    <xf numFmtId="4" fontId="1" fillId="24" borderId="34" xfId="103" applyNumberFormat="1" applyFont="1" applyFill="1" applyBorder="1" applyAlignment="1" applyProtection="1">
      <alignment vertical="center"/>
    </xf>
    <xf numFmtId="4" fontId="1" fillId="24" borderId="33" xfId="103" applyNumberFormat="1" applyFont="1" applyFill="1" applyBorder="1" applyAlignment="1" applyProtection="1">
      <alignment vertical="center"/>
    </xf>
    <xf numFmtId="10" fontId="2" fillId="26" borderId="15" xfId="106" applyNumberFormat="1" applyFont="1" applyFill="1" applyBorder="1" applyAlignment="1" applyProtection="1">
      <alignment horizontal="center" vertical="center"/>
    </xf>
    <xf numFmtId="178" fontId="2" fillId="24" borderId="16" xfId="107" applyNumberFormat="1" applyFont="1" applyFill="1" applyBorder="1" applyAlignment="1" applyProtection="1">
      <alignment horizontal="center" vertical="center"/>
    </xf>
    <xf numFmtId="178" fontId="2" fillId="26" borderId="15" xfId="107" applyNumberFormat="1" applyFont="1" applyFill="1" applyBorder="1" applyAlignment="1" applyProtection="1">
      <alignment horizontal="center" vertical="center"/>
    </xf>
    <xf numFmtId="10" fontId="35" fillId="24" borderId="14" xfId="106" applyNumberFormat="1" applyFont="1" applyFill="1" applyBorder="1" applyAlignment="1" applyProtection="1">
      <alignment horizontal="center" vertical="center"/>
      <protection locked="0"/>
    </xf>
    <xf numFmtId="10" fontId="35" fillId="24" borderId="33" xfId="106" applyNumberFormat="1" applyFont="1" applyFill="1" applyBorder="1" applyAlignment="1" applyProtection="1">
      <alignment horizontal="center" vertical="center"/>
      <protection locked="0"/>
    </xf>
    <xf numFmtId="10" fontId="1" fillId="28" borderId="23" xfId="106" applyNumberFormat="1" applyFont="1" applyFill="1" applyBorder="1" applyAlignment="1" applyProtection="1">
      <alignment horizontal="center" vertical="center"/>
      <protection hidden="1"/>
    </xf>
    <xf numFmtId="0" fontId="1" fillId="28" borderId="30" xfId="0" applyFont="1" applyFill="1" applyBorder="1" applyProtection="1">
      <protection hidden="1"/>
    </xf>
    <xf numFmtId="0" fontId="1" fillId="28" borderId="31" xfId="0" applyFont="1" applyFill="1" applyBorder="1" applyProtection="1">
      <protection hidden="1"/>
    </xf>
    <xf numFmtId="0" fontId="1" fillId="28" borderId="32" xfId="0" applyFont="1" applyFill="1" applyBorder="1" applyProtection="1">
      <protection hidden="1"/>
    </xf>
    <xf numFmtId="0" fontId="34" fillId="28" borderId="28" xfId="0" applyFont="1" applyFill="1" applyBorder="1" applyAlignment="1" applyProtection="1">
      <alignment horizontal="center" vertical="center"/>
      <protection hidden="1"/>
    </xf>
    <xf numFmtId="0" fontId="1" fillId="28" borderId="0" xfId="0" applyFont="1" applyFill="1" applyProtection="1">
      <protection hidden="1"/>
    </xf>
    <xf numFmtId="0" fontId="1" fillId="28" borderId="23" xfId="0" applyFont="1" applyFill="1" applyBorder="1" applyAlignment="1" applyProtection="1">
      <alignment horizontal="center" vertical="center"/>
      <protection hidden="1"/>
    </xf>
    <xf numFmtId="14" fontId="1" fillId="28" borderId="23" xfId="0" applyNumberFormat="1" applyFont="1" applyFill="1" applyBorder="1" applyAlignment="1" applyProtection="1">
      <alignment horizontal="center" vertical="center"/>
      <protection hidden="1"/>
    </xf>
    <xf numFmtId="10" fontId="1" fillId="28" borderId="23" xfId="0" applyNumberFormat="1" applyFont="1" applyFill="1" applyBorder="1" applyAlignment="1" applyProtection="1">
      <alignment horizontal="center" vertical="center"/>
      <protection hidden="1"/>
    </xf>
    <xf numFmtId="176" fontId="1" fillId="28" borderId="23" xfId="0" applyNumberFormat="1" applyFont="1" applyFill="1" applyBorder="1" applyAlignment="1" applyProtection="1">
      <alignment horizontal="center" vertical="center"/>
      <protection hidden="1"/>
    </xf>
    <xf numFmtId="177" fontId="1" fillId="28" borderId="23" xfId="0" applyNumberFormat="1" applyFont="1" applyFill="1" applyBorder="1" applyAlignment="1" applyProtection="1">
      <alignment horizontal="center" vertical="center"/>
      <protection hidden="1"/>
    </xf>
    <xf numFmtId="14" fontId="1" fillId="28" borderId="27" xfId="0" applyNumberFormat="1" applyFont="1" applyFill="1" applyBorder="1" applyAlignment="1" applyProtection="1">
      <alignment horizontal="center" vertical="center"/>
      <protection hidden="1"/>
    </xf>
    <xf numFmtId="0" fontId="1" fillId="28" borderId="28" xfId="0" applyFont="1" applyFill="1" applyBorder="1" applyAlignment="1" applyProtection="1">
      <alignment horizontal="center" vertical="center"/>
      <protection hidden="1"/>
    </xf>
    <xf numFmtId="2" fontId="1" fillId="28" borderId="29" xfId="0" applyNumberFormat="1" applyFont="1" applyFill="1" applyBorder="1" applyAlignment="1" applyProtection="1">
      <alignment horizontal="center" vertical="center"/>
      <protection hidden="1"/>
    </xf>
    <xf numFmtId="14" fontId="1" fillId="28" borderId="12" xfId="0" applyNumberFormat="1" applyFont="1" applyFill="1" applyBorder="1" applyAlignment="1" applyProtection="1">
      <alignment horizontal="center" vertical="center"/>
      <protection hidden="1"/>
    </xf>
    <xf numFmtId="0" fontId="1" fillId="28" borderId="22" xfId="0" applyFont="1" applyFill="1" applyBorder="1" applyAlignment="1" applyProtection="1">
      <alignment horizontal="center" vertical="center"/>
      <protection hidden="1"/>
    </xf>
    <xf numFmtId="2" fontId="1" fillId="28" borderId="22" xfId="0" applyNumberFormat="1" applyFont="1" applyFill="1" applyBorder="1" applyAlignment="1" applyProtection="1">
      <alignment horizontal="center" vertical="center"/>
      <protection hidden="1"/>
    </xf>
    <xf numFmtId="2" fontId="1" fillId="28" borderId="20" xfId="0" applyNumberFormat="1" applyFont="1" applyFill="1" applyBorder="1" applyAlignment="1" applyProtection="1">
      <alignment horizontal="center" vertical="center"/>
      <protection hidden="1"/>
    </xf>
    <xf numFmtId="0" fontId="30" fillId="25" borderId="21" xfId="101" applyFont="1" applyFill="1" applyBorder="1" applyAlignment="1" applyProtection="1">
      <alignment horizontal="center" vertical="center" wrapText="1"/>
    </xf>
    <xf numFmtId="0" fontId="30" fillId="25" borderId="0" xfId="101" applyFont="1" applyFill="1" applyBorder="1" applyAlignment="1" applyProtection="1">
      <alignment horizontal="center" vertical="center" wrapText="1"/>
    </xf>
    <xf numFmtId="0" fontId="30" fillId="25" borderId="22" xfId="101" applyFont="1" applyFill="1" applyBorder="1" applyAlignment="1" applyProtection="1">
      <alignment horizontal="center" vertical="center" wrapText="1"/>
    </xf>
    <xf numFmtId="0" fontId="30" fillId="27" borderId="10" xfId="101" applyFont="1" applyFill="1" applyBorder="1" applyAlignment="1" applyProtection="1">
      <alignment horizontal="center" vertical="center"/>
    </xf>
    <xf numFmtId="0" fontId="30" fillId="27" borderId="21" xfId="101" applyFont="1" applyFill="1" applyBorder="1" applyAlignment="1" applyProtection="1">
      <alignment horizontal="center" vertical="center"/>
    </xf>
    <xf numFmtId="0" fontId="30" fillId="27" borderId="18" xfId="101" applyFont="1" applyFill="1" applyBorder="1" applyAlignment="1" applyProtection="1">
      <alignment horizontal="center" vertical="center"/>
    </xf>
    <xf numFmtId="0" fontId="23" fillId="24" borderId="11" xfId="103" applyFont="1" applyFill="1" applyBorder="1" applyAlignment="1" applyProtection="1">
      <alignment horizontal="center" vertical="center" wrapText="1"/>
    </xf>
    <xf numFmtId="0" fontId="23" fillId="24" borderId="0" xfId="103" applyFont="1" applyFill="1" applyBorder="1" applyAlignment="1" applyProtection="1">
      <alignment horizontal="center" vertical="center" wrapText="1"/>
    </xf>
    <xf numFmtId="0" fontId="23" fillId="24" borderId="19" xfId="103" applyFont="1" applyFill="1" applyBorder="1" applyAlignment="1" applyProtection="1">
      <alignment horizontal="center" vertical="center" wrapText="1"/>
    </xf>
    <xf numFmtId="0" fontId="23" fillId="24" borderId="12" xfId="103" applyFont="1" applyFill="1" applyBorder="1" applyAlignment="1" applyProtection="1">
      <alignment horizontal="center" vertical="center" wrapText="1"/>
    </xf>
    <xf numFmtId="0" fontId="23" fillId="24" borderId="22" xfId="103" applyFont="1" applyFill="1" applyBorder="1" applyAlignment="1" applyProtection="1">
      <alignment horizontal="center" vertical="center" wrapText="1"/>
    </xf>
    <xf numFmtId="0" fontId="23" fillId="24" borderId="20" xfId="103" applyFont="1" applyFill="1" applyBorder="1" applyAlignment="1" applyProtection="1">
      <alignment horizontal="center" vertical="center" wrapText="1"/>
    </xf>
    <xf numFmtId="0" fontId="1" fillId="28" borderId="24" xfId="0" applyFont="1" applyFill="1" applyBorder="1" applyAlignment="1" applyProtection="1">
      <alignment horizontal="left"/>
      <protection hidden="1"/>
    </xf>
    <xf numFmtId="0" fontId="1" fillId="28" borderId="26" xfId="0" applyFont="1" applyFill="1" applyBorder="1" applyAlignment="1" applyProtection="1">
      <alignment horizontal="left"/>
      <protection hidden="1"/>
    </xf>
    <xf numFmtId="0" fontId="1" fillId="28" borderId="24" xfId="0" applyFont="1" applyFill="1" applyBorder="1" applyAlignment="1" applyProtection="1">
      <alignment horizontal="center" vertical="center"/>
      <protection hidden="1"/>
    </xf>
    <xf numFmtId="0" fontId="1" fillId="28" borderId="25" xfId="0" applyFont="1" applyFill="1" applyBorder="1" applyAlignment="1" applyProtection="1">
      <alignment horizontal="center" vertical="center"/>
      <protection hidden="1"/>
    </xf>
    <xf numFmtId="0" fontId="1" fillId="28" borderId="26" xfId="0" applyFont="1" applyFill="1" applyBorder="1" applyAlignment="1" applyProtection="1">
      <alignment horizontal="center" vertical="center"/>
      <protection hidden="1"/>
    </xf>
  </cellXfs>
  <cellStyles count="137">
    <cellStyle name="=C:\WINNT\SYSTEM32\COMMAND.COM" xfId="1"/>
    <cellStyle name="20% - Énfasis1" xfId="2" builtinId="30" customBuiltin="1"/>
    <cellStyle name="20% - Énfasis1 2" xfId="3"/>
    <cellStyle name="20% - Énfasis2" xfId="4" builtinId="34" customBuiltin="1"/>
    <cellStyle name="20% - Énfasis2 2" xfId="5"/>
    <cellStyle name="20% - Énfasis3" xfId="6" builtinId="38" customBuiltin="1"/>
    <cellStyle name="20% - Énfasis3 2" xfId="7"/>
    <cellStyle name="20% - Énfasis4" xfId="8" builtinId="42" customBuiltin="1"/>
    <cellStyle name="20% - Énfasis4 2" xfId="9"/>
    <cellStyle name="20% - Énfasis5" xfId="10" builtinId="46" customBuiltin="1"/>
    <cellStyle name="20% - Énfasis5 2" xfId="11"/>
    <cellStyle name="20% - Énfasis6" xfId="12" builtinId="50" customBuiltin="1"/>
    <cellStyle name="20% - Énfasis6 2" xfId="13"/>
    <cellStyle name="40% - Énfasis1" xfId="14" builtinId="31" customBuiltin="1"/>
    <cellStyle name="40% - Énfasis1 2" xfId="15"/>
    <cellStyle name="40% - Énfasis2" xfId="16" builtinId="35" customBuiltin="1"/>
    <cellStyle name="40% - Énfasis2 2" xfId="17"/>
    <cellStyle name="40% - Énfasis3" xfId="18" builtinId="39" customBuiltin="1"/>
    <cellStyle name="40% - Énfasis3 2" xfId="19"/>
    <cellStyle name="40% - Énfasis4" xfId="20" builtinId="43" customBuiltin="1"/>
    <cellStyle name="40% - Énfasis4 2" xfId="21"/>
    <cellStyle name="40% - Énfasis5" xfId="22" builtinId="47" customBuiltin="1"/>
    <cellStyle name="40% - Énfasis5 2" xfId="23"/>
    <cellStyle name="40% - Énfasis6" xfId="24" builtinId="51" customBuiltin="1"/>
    <cellStyle name="40% - Énfasis6 2" xfId="25"/>
    <cellStyle name="60% - Énfasis1" xfId="26" builtinId="32" customBuiltin="1"/>
    <cellStyle name="60% - Énfasis1 2" xfId="27"/>
    <cellStyle name="60% - Énfasis2" xfId="28" builtinId="36" customBuiltin="1"/>
    <cellStyle name="60% - Énfasis2 2" xfId="29"/>
    <cellStyle name="60% - Énfasis3" xfId="30" builtinId="40" customBuiltin="1"/>
    <cellStyle name="60% - Énfasis3 2" xfId="31"/>
    <cellStyle name="60% - Énfasis4" xfId="32" builtinId="44" customBuiltin="1"/>
    <cellStyle name="60% - Énfasis4 2" xfId="33"/>
    <cellStyle name="60% - Énfasis5" xfId="34" builtinId="48" customBuiltin="1"/>
    <cellStyle name="60% - Énfasis5 2" xfId="35"/>
    <cellStyle name="60% - Énfasis6" xfId="36" builtinId="52" customBuiltin="1"/>
    <cellStyle name="60% - Énfasis6 2" xfId="37"/>
    <cellStyle name="Buena 2" xfId="38"/>
    <cellStyle name="Cabecera 2" xfId="39"/>
    <cellStyle name="Cálculo" xfId="40" builtinId="22" customBuiltin="1"/>
    <cellStyle name="Cálculo 2" xfId="41"/>
    <cellStyle name="Cambiar to&amp;do" xfId="42"/>
    <cellStyle name="Cambiar to&amp;do 2" xfId="43"/>
    <cellStyle name="Cambiar to&amp;do 3" xfId="44"/>
    <cellStyle name="Cambiar to&amp;do 3 2" xfId="45"/>
    <cellStyle name="Celda de comprobación" xfId="46" builtinId="23" customBuiltin="1"/>
    <cellStyle name="Celda de comprobación 2" xfId="47"/>
    <cellStyle name="Celda vinculada" xfId="48" builtinId="24" customBuiltin="1"/>
    <cellStyle name="Celda vinculada 2" xfId="49"/>
    <cellStyle name="Comma [0]_POSIBONOS3" xfId="50"/>
    <cellStyle name="Comma_POSIBONOS3" xfId="51"/>
    <cellStyle name="Currency [0]_POSIBONOS3" xfId="52"/>
    <cellStyle name="Currency_POSIBONOS3" xfId="53"/>
    <cellStyle name="Encabezado 4" xfId="54" builtinId="19" customBuiltin="1"/>
    <cellStyle name="Encabezado 4 2" xfId="55"/>
    <cellStyle name="Énfasis1" xfId="56" builtinId="29" customBuiltin="1"/>
    <cellStyle name="Énfasis1 2" xfId="57"/>
    <cellStyle name="Énfasis2" xfId="58" builtinId="33" customBuiltin="1"/>
    <cellStyle name="Énfasis2 2" xfId="59"/>
    <cellStyle name="Énfasis3" xfId="60" builtinId="37" customBuiltin="1"/>
    <cellStyle name="Énfasis3 2" xfId="61"/>
    <cellStyle name="Énfasis4" xfId="62" builtinId="41" customBuiltin="1"/>
    <cellStyle name="Énfasis4 2" xfId="63"/>
    <cellStyle name="Énfasis5" xfId="64" builtinId="45" customBuiltin="1"/>
    <cellStyle name="Énfasis5 2" xfId="65"/>
    <cellStyle name="Énfasis6" xfId="66" builtinId="49" customBuiltin="1"/>
    <cellStyle name="Énfasis6 2" xfId="67"/>
    <cellStyle name="Entrada" xfId="68" builtinId="20" customBuiltin="1"/>
    <cellStyle name="Entrada 2" xfId="69"/>
    <cellStyle name="Euro" xfId="70"/>
    <cellStyle name="Euro 2" xfId="71"/>
    <cellStyle name="Euro 3" xfId="72"/>
    <cellStyle name="Euro 3 2" xfId="73"/>
    <cellStyle name="Euro 4" xfId="74"/>
    <cellStyle name="Euro 5" xfId="75"/>
    <cellStyle name="Euro 5 2" xfId="76"/>
    <cellStyle name="Euro 6" xfId="77"/>
    <cellStyle name="Euro 6 2" xfId="78"/>
    <cellStyle name="Euro 7" xfId="79"/>
    <cellStyle name="Incorrecto" xfId="80" builtinId="27" customBuiltin="1"/>
    <cellStyle name="Incorrecto 2" xfId="81"/>
    <cellStyle name="Millares 2" xfId="82"/>
    <cellStyle name="Millares 2 2" xfId="83"/>
    <cellStyle name="Millares 2 3" xfId="84"/>
    <cellStyle name="Millares 2 4" xfId="85"/>
    <cellStyle name="Millares 3" xfId="86"/>
    <cellStyle name="Millares 4" xfId="87"/>
    <cellStyle name="Millares 4 2" xfId="88"/>
    <cellStyle name="Millares 5" xfId="89"/>
    <cellStyle name="Millares 6" xfId="90"/>
    <cellStyle name="Millares 6 2" xfId="91"/>
    <cellStyle name="Millares 7" xfId="92"/>
    <cellStyle name="Millares 7 2" xfId="93"/>
    <cellStyle name="Millares 8" xfId="94"/>
    <cellStyle name="Neutral" xfId="95" builtinId="28" customBuiltin="1"/>
    <cellStyle name="Neutral 2" xfId="96"/>
    <cellStyle name="No-definido" xfId="97"/>
    <cellStyle name="Normal" xfId="0" builtinId="0"/>
    <cellStyle name="Normal 2" xfId="98"/>
    <cellStyle name="Normal 2 2" xfId="99"/>
    <cellStyle name="Normal 2 3" xfId="100"/>
    <cellStyle name="Normal 3" xfId="101"/>
    <cellStyle name="Normal 4" xfId="102"/>
    <cellStyle name="Normal_Calculadora GFG" xfId="103"/>
    <cellStyle name="Notas" xfId="104" builtinId="10" customBuiltin="1"/>
    <cellStyle name="Notas 2" xfId="105"/>
    <cellStyle name="Porcentaje" xfId="106" builtinId="5"/>
    <cellStyle name="Porcentaje 2" xfId="107"/>
    <cellStyle name="Porcentaje 3" xfId="108"/>
    <cellStyle name="Porcentaje 3 2" xfId="109"/>
    <cellStyle name="Porcentaje 4" xfId="110"/>
    <cellStyle name="Porcentaje 4 2" xfId="111"/>
    <cellStyle name="Porcentaje 5" xfId="112"/>
    <cellStyle name="Porcentual 2" xfId="113"/>
    <cellStyle name="Porcentual 2 2" xfId="114"/>
    <cellStyle name="Porcentual 2 3" xfId="115"/>
    <cellStyle name="Porcentual 2 4" xfId="116"/>
    <cellStyle name="Porcentual 2 5" xfId="117"/>
    <cellStyle name="Porcentual 3" xfId="118"/>
    <cellStyle name="Porcentual 3 2" xfId="119"/>
    <cellStyle name="Porcentual 4" xfId="120"/>
    <cellStyle name="Porcentual 4 2" xfId="121"/>
    <cellStyle name="Salida" xfId="122" builtinId="21" customBuiltin="1"/>
    <cellStyle name="Salida 2" xfId="123"/>
    <cellStyle name="Texto de advertencia" xfId="124" builtinId="11" customBuiltin="1"/>
    <cellStyle name="Texto de advertencia 2" xfId="125"/>
    <cellStyle name="Texto explicativo" xfId="126" builtinId="53" customBuiltin="1"/>
    <cellStyle name="Texto explicativo 2" xfId="127"/>
    <cellStyle name="Título" xfId="128" builtinId="15" customBuiltin="1"/>
    <cellStyle name="Título 1 2" xfId="129"/>
    <cellStyle name="Título 2" xfId="130" builtinId="17" customBuiltin="1"/>
    <cellStyle name="Título 2 2" xfId="131"/>
    <cellStyle name="Título 3" xfId="132" builtinId="18" customBuiltin="1"/>
    <cellStyle name="Título 3 2" xfId="133"/>
    <cellStyle name="Título 4" xfId="134"/>
    <cellStyle name="Total" xfId="135" builtinId="25" customBuiltin="1"/>
    <cellStyle name="Total 2" xfId="1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1952625</xdr:colOff>
      <xdr:row>3</xdr:row>
      <xdr:rowOff>171450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555F5D28-7BA8-4897-937B-E861A337C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655"/>
        <a:stretch>
          <a:fillRect/>
        </a:stretch>
      </xdr:blipFill>
      <xdr:spPr bwMode="auto">
        <a:xfrm>
          <a:off x="419100" y="209550"/>
          <a:ext cx="19335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342901</xdr:colOff>
      <xdr:row>1</xdr:row>
      <xdr:rowOff>76200</xdr:rowOff>
    </xdr:from>
    <xdr:to>
      <xdr:col>6</xdr:col>
      <xdr:colOff>1085850</xdr:colOff>
      <xdr:row>3</xdr:row>
      <xdr:rowOff>123825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4EA05E84-8C29-4231-B338-479F369D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266700"/>
          <a:ext cx="7429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1"/>
  <sheetViews>
    <sheetView showGridLines="0" tabSelected="1" zoomScaleNormal="100" workbookViewId="0">
      <selection activeCell="D13" sqref="D13"/>
    </sheetView>
  </sheetViews>
  <sheetFormatPr baseColWidth="10" defaultColWidth="0" defaultRowHeight="0" customHeight="1" zeroHeight="1" x14ac:dyDescent="0.2"/>
  <cols>
    <col min="1" max="1" width="6" style="1" customWidth="1"/>
    <col min="2" max="2" width="31.140625" style="1" customWidth="1"/>
    <col min="3" max="3" width="4.140625" style="1" customWidth="1"/>
    <col min="4" max="4" width="22.140625" style="1" bestFit="1" customWidth="1"/>
    <col min="5" max="5" width="4.140625" style="1" customWidth="1"/>
    <col min="6" max="6" width="15.7109375" style="1" customWidth="1"/>
    <col min="7" max="7" width="17.28515625" style="1" customWidth="1"/>
    <col min="8" max="8" width="6" style="1" customWidth="1"/>
    <col min="9" max="16384" width="0" style="1" hidden="1"/>
  </cols>
  <sheetData>
    <row r="1" spans="2:8" ht="15" customHeight="1" thickBot="1" x14ac:dyDescent="0.25"/>
    <row r="2" spans="2:8" ht="15" customHeight="1" x14ac:dyDescent="0.2">
      <c r="B2" s="2"/>
      <c r="C2" s="58" t="s">
        <v>10</v>
      </c>
      <c r="D2" s="58"/>
      <c r="E2" s="58"/>
      <c r="F2" s="58"/>
      <c r="G2" s="16"/>
      <c r="H2" s="3"/>
    </row>
    <row r="3" spans="2:8" ht="15" customHeight="1" x14ac:dyDescent="0.2">
      <c r="B3" s="4"/>
      <c r="C3" s="59"/>
      <c r="D3" s="59"/>
      <c r="E3" s="59"/>
      <c r="F3" s="59"/>
      <c r="G3" s="17"/>
      <c r="H3" s="3"/>
    </row>
    <row r="4" spans="2:8" ht="15" customHeight="1" thickBot="1" x14ac:dyDescent="0.25">
      <c r="B4" s="5"/>
      <c r="C4" s="60"/>
      <c r="D4" s="60"/>
      <c r="E4" s="60"/>
      <c r="F4" s="60"/>
      <c r="G4" s="18"/>
      <c r="H4" s="3"/>
    </row>
    <row r="5" spans="2:8" ht="15" customHeight="1" thickBot="1" x14ac:dyDescent="0.25">
      <c r="B5" s="6"/>
      <c r="C5" s="6"/>
      <c r="D5" s="6"/>
      <c r="E5" s="6"/>
      <c r="F5" s="6"/>
      <c r="G5" s="6"/>
    </row>
    <row r="6" spans="2:8" ht="15" customHeight="1" thickBot="1" x14ac:dyDescent="0.25">
      <c r="B6" s="7" t="s">
        <v>8</v>
      </c>
      <c r="C6" s="8"/>
      <c r="D6" s="7" t="s">
        <v>24</v>
      </c>
      <c r="F6" s="20"/>
    </row>
    <row r="7" spans="2:8" ht="15" customHeight="1" x14ac:dyDescent="0.2">
      <c r="B7" s="9" t="s">
        <v>6</v>
      </c>
      <c r="D7" s="10">
        <v>43874</v>
      </c>
      <c r="F7" s="21"/>
    </row>
    <row r="8" spans="2:8" ht="15" customHeight="1" x14ac:dyDescent="0.2">
      <c r="B8" s="11" t="s">
        <v>0</v>
      </c>
      <c r="D8" s="12">
        <f>+D7+D10</f>
        <v>43972</v>
      </c>
      <c r="F8" s="21"/>
    </row>
    <row r="9" spans="2:8" ht="15" customHeight="1" x14ac:dyDescent="0.2">
      <c r="B9" s="13" t="s">
        <v>2</v>
      </c>
      <c r="D9" s="30" t="s">
        <v>13</v>
      </c>
      <c r="F9" s="22"/>
    </row>
    <row r="10" spans="2:8" ht="15" customHeight="1" x14ac:dyDescent="0.2">
      <c r="B10" s="14" t="s">
        <v>9</v>
      </c>
      <c r="D10" s="15">
        <v>98</v>
      </c>
      <c r="F10" s="23"/>
    </row>
    <row r="11" spans="2:8" ht="15" customHeight="1" x14ac:dyDescent="0.2">
      <c r="B11" s="13" t="s">
        <v>3</v>
      </c>
      <c r="D11" s="36">
        <f>+Flujo!D13</f>
        <v>0.26849315068493151</v>
      </c>
      <c r="F11" s="22"/>
    </row>
    <row r="12" spans="2:8" ht="15" customHeight="1" x14ac:dyDescent="0.2">
      <c r="B12" s="14" t="s">
        <v>4</v>
      </c>
      <c r="D12" s="37">
        <f>+Flujo!D12</f>
        <v>0.26849315075667918</v>
      </c>
      <c r="F12" s="22"/>
    </row>
    <row r="13" spans="2:8" ht="15" customHeight="1" thickBot="1" x14ac:dyDescent="0.25">
      <c r="B13" s="34" t="s">
        <v>25</v>
      </c>
      <c r="D13" s="39">
        <v>0.34387499999999999</v>
      </c>
      <c r="F13" s="19"/>
    </row>
    <row r="14" spans="2:8" ht="15" customHeight="1" x14ac:dyDescent="0.2">
      <c r="F14" s="19"/>
    </row>
    <row r="15" spans="2:8" ht="15" customHeight="1" x14ac:dyDescent="0.2">
      <c r="F15" s="19"/>
    </row>
    <row r="16" spans="2:8" ht="15" customHeight="1" thickBot="1" x14ac:dyDescent="0.25">
      <c r="F16" s="19"/>
    </row>
    <row r="17" spans="2:7" ht="15" customHeight="1" x14ac:dyDescent="0.2">
      <c r="B17" s="31" t="s">
        <v>23</v>
      </c>
      <c r="D17" s="38">
        <v>2.5000000000000001E-2</v>
      </c>
      <c r="F17" s="19"/>
    </row>
    <row r="18" spans="2:7" ht="15" customHeight="1" x14ac:dyDescent="0.2">
      <c r="B18" s="33" t="s">
        <v>12</v>
      </c>
      <c r="D18" s="35">
        <f>+Flujo!D10</f>
        <v>0.36639044558908596</v>
      </c>
      <c r="F18" s="19"/>
    </row>
    <row r="19" spans="2:7" ht="15" customHeight="1" thickBot="1" x14ac:dyDescent="0.25">
      <c r="B19" s="34" t="s">
        <v>22</v>
      </c>
      <c r="D19" s="32">
        <f>+Flujo!D11</f>
        <v>0.42022336125373849</v>
      </c>
      <c r="F19" s="19"/>
    </row>
    <row r="20" spans="2:7" ht="15" customHeight="1" x14ac:dyDescent="0.2">
      <c r="F20" s="19"/>
    </row>
    <row r="21" spans="2:7" ht="14.25" customHeight="1" x14ac:dyDescent="0.2">
      <c r="B21" s="29"/>
      <c r="F21" s="19"/>
    </row>
    <row r="22" spans="2:7" ht="15" customHeight="1" x14ac:dyDescent="0.2">
      <c r="B22" s="29"/>
      <c r="F22" s="24"/>
    </row>
    <row r="23" spans="2:7" ht="12.75" x14ac:dyDescent="0.2">
      <c r="B23" s="29"/>
      <c r="F23" s="25"/>
    </row>
    <row r="24" spans="2:7" ht="12.75" x14ac:dyDescent="0.2">
      <c r="B24" s="29"/>
      <c r="F24" s="26"/>
    </row>
    <row r="25" spans="2:7" ht="12.75" x14ac:dyDescent="0.2">
      <c r="B25" s="29"/>
      <c r="F25" s="19"/>
    </row>
    <row r="26" spans="2:7" ht="12.75" x14ac:dyDescent="0.2">
      <c r="B26" s="29"/>
      <c r="F26" s="27"/>
    </row>
    <row r="27" spans="2:7" ht="12.75" x14ac:dyDescent="0.2">
      <c r="B27" s="29"/>
      <c r="F27" s="25"/>
    </row>
    <row r="28" spans="2:7" ht="12.75" x14ac:dyDescent="0.2">
      <c r="B28" s="29"/>
      <c r="F28" s="28"/>
    </row>
    <row r="29" spans="2:7" ht="12.75" x14ac:dyDescent="0.2"/>
    <row r="30" spans="2:7" ht="13.5" thickBot="1" x14ac:dyDescent="0.25"/>
    <row r="31" spans="2:7" ht="15" customHeight="1" x14ac:dyDescent="0.2">
      <c r="B31" s="61" t="s">
        <v>7</v>
      </c>
      <c r="C31" s="62"/>
      <c r="D31" s="62"/>
      <c r="E31" s="62"/>
      <c r="F31" s="62"/>
      <c r="G31" s="63"/>
    </row>
    <row r="32" spans="2:7" ht="15" customHeight="1" x14ac:dyDescent="0.2">
      <c r="B32" s="64" t="s">
        <v>11</v>
      </c>
      <c r="C32" s="65"/>
      <c r="D32" s="65"/>
      <c r="E32" s="65"/>
      <c r="F32" s="65"/>
      <c r="G32" s="66"/>
    </row>
    <row r="33" spans="2:7" ht="15" customHeight="1" x14ac:dyDescent="0.2">
      <c r="B33" s="64"/>
      <c r="C33" s="65"/>
      <c r="D33" s="65"/>
      <c r="E33" s="65"/>
      <c r="F33" s="65"/>
      <c r="G33" s="66"/>
    </row>
    <row r="34" spans="2:7" ht="15" customHeight="1" x14ac:dyDescent="0.2">
      <c r="B34" s="64"/>
      <c r="C34" s="65"/>
      <c r="D34" s="65"/>
      <c r="E34" s="65"/>
      <c r="F34" s="65"/>
      <c r="G34" s="66"/>
    </row>
    <row r="35" spans="2:7" ht="15" customHeight="1" x14ac:dyDescent="0.2">
      <c r="B35" s="64"/>
      <c r="C35" s="65"/>
      <c r="D35" s="65"/>
      <c r="E35" s="65"/>
      <c r="F35" s="65"/>
      <c r="G35" s="66"/>
    </row>
    <row r="36" spans="2:7" ht="22.5" customHeight="1" thickBot="1" x14ac:dyDescent="0.25">
      <c r="B36" s="67"/>
      <c r="C36" s="68"/>
      <c r="D36" s="68"/>
      <c r="E36" s="68"/>
      <c r="F36" s="68"/>
      <c r="G36" s="69"/>
    </row>
    <row r="37" spans="2:7" ht="15" customHeight="1" x14ac:dyDescent="0.2"/>
    <row r="38" spans="2:7" ht="15" customHeight="1" x14ac:dyDescent="0.2"/>
    <row r="39" spans="2:7" ht="0" hidden="1" customHeight="1" x14ac:dyDescent="0.2"/>
    <row r="40" spans="2:7" ht="0" hidden="1" customHeight="1" x14ac:dyDescent="0.2"/>
    <row r="41" spans="2:7" ht="0" hidden="1" customHeight="1" x14ac:dyDescent="0.2"/>
  </sheetData>
  <sheetProtection algorithmName="SHA-512" hashValue="s9D5xowvasBsTRgIXiX5+mDS5UXcrDgFxnQpKhT7zbRimK3qxVlCwTRbGThcgVmdgWtBBsdUdORwvhDwPVkwaQ==" saltValue="Qf8FXsaMeepq5medujgLrA==" spinCount="100000" sheet="1" selectLockedCells="1"/>
  <mergeCells count="3">
    <mergeCell ref="C2:F4"/>
    <mergeCell ref="B31:G31"/>
    <mergeCell ref="B32:G36"/>
  </mergeCells>
  <printOptions horizontalCentered="1"/>
  <pageMargins left="0.74803149606299213" right="0.74803149606299213" top="0.98425196850393704" bottom="0.98425196850393704" header="0" footer="0"/>
  <pageSetup orientation="portrait" verticalDpi="599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7"/>
  <sheetViews>
    <sheetView workbookViewId="0">
      <selection activeCell="C17" sqref="C17"/>
    </sheetView>
  </sheetViews>
  <sheetFormatPr baseColWidth="10" defaultRowHeight="12.75" x14ac:dyDescent="0.2"/>
  <cols>
    <col min="1" max="3" width="11.42578125" style="45"/>
    <col min="4" max="4" width="12.7109375" style="45" customWidth="1"/>
    <col min="5" max="16384" width="11.42578125" style="45"/>
  </cols>
  <sheetData>
    <row r="3" spans="2:5" x14ac:dyDescent="0.2">
      <c r="B3" s="72" t="s">
        <v>26</v>
      </c>
      <c r="C3" s="73"/>
      <c r="D3" s="74"/>
    </row>
    <row r="4" spans="2:5" x14ac:dyDescent="0.2">
      <c r="B4" s="70" t="s">
        <v>5</v>
      </c>
      <c r="C4" s="71"/>
      <c r="D4" s="46">
        <v>100</v>
      </c>
    </row>
    <row r="5" spans="2:5" x14ac:dyDescent="0.2">
      <c r="B5" s="70" t="s">
        <v>14</v>
      </c>
      <c r="C5" s="71"/>
      <c r="D5" s="47">
        <f>+'98 días'!D7</f>
        <v>43874</v>
      </c>
    </row>
    <row r="6" spans="2:5" x14ac:dyDescent="0.2">
      <c r="B6" s="70" t="s">
        <v>0</v>
      </c>
      <c r="C6" s="71"/>
      <c r="D6" s="47">
        <f>+'98 días'!D8</f>
        <v>43972</v>
      </c>
    </row>
    <row r="7" spans="2:5" x14ac:dyDescent="0.2">
      <c r="B7" s="70" t="s">
        <v>15</v>
      </c>
      <c r="C7" s="71"/>
      <c r="D7" s="48">
        <f>+'98 días'!D17</f>
        <v>2.5000000000000001E-2</v>
      </c>
    </row>
    <row r="8" spans="2:5" x14ac:dyDescent="0.2">
      <c r="B8" s="70" t="s">
        <v>16</v>
      </c>
      <c r="C8" s="71"/>
      <c r="D8" s="49">
        <f>+'98 días'!D13</f>
        <v>0.34387499999999999</v>
      </c>
    </row>
    <row r="9" spans="2:5" x14ac:dyDescent="0.2">
      <c r="B9" s="70" t="s">
        <v>2</v>
      </c>
      <c r="C9" s="71"/>
      <c r="D9" s="48">
        <f>+D8+D7</f>
        <v>0.36887500000000001</v>
      </c>
    </row>
    <row r="10" spans="2:5" x14ac:dyDescent="0.2">
      <c r="B10" s="70" t="s">
        <v>12</v>
      </c>
      <c r="C10" s="71"/>
      <c r="D10" s="40">
        <f>((1+D11)^(90/366)-1)*366/90</f>
        <v>0.36639044558908596</v>
      </c>
    </row>
    <row r="11" spans="2:5" x14ac:dyDescent="0.2">
      <c r="B11" s="70" t="s">
        <v>1</v>
      </c>
      <c r="C11" s="71"/>
      <c r="D11" s="40">
        <f>XIRR(D16:D17,B16:B17)</f>
        <v>0.42022336125373849</v>
      </c>
    </row>
    <row r="12" spans="2:5" x14ac:dyDescent="0.2">
      <c r="B12" s="70" t="s">
        <v>17</v>
      </c>
      <c r="C12" s="71"/>
      <c r="D12" s="50">
        <f>+E16</f>
        <v>0.26849315075667918</v>
      </c>
    </row>
    <row r="13" spans="2:5" x14ac:dyDescent="0.2">
      <c r="B13" s="70" t="s">
        <v>18</v>
      </c>
      <c r="C13" s="71"/>
      <c r="D13" s="50">
        <f>+(B17-B16)/365</f>
        <v>0.26849315068493151</v>
      </c>
    </row>
    <row r="14" spans="2:5" ht="13.5" thickBot="1" x14ac:dyDescent="0.25"/>
    <row r="15" spans="2:5" ht="13.5" thickBot="1" x14ac:dyDescent="0.25">
      <c r="B15" s="41" t="s">
        <v>19</v>
      </c>
      <c r="C15" s="42" t="s">
        <v>20</v>
      </c>
      <c r="D15" s="42" t="s">
        <v>21</v>
      </c>
      <c r="E15" s="43" t="s">
        <v>17</v>
      </c>
    </row>
    <row r="16" spans="2:5" x14ac:dyDescent="0.2">
      <c r="B16" s="51">
        <f>+'98 días'!D7</f>
        <v>43874</v>
      </c>
      <c r="C16" s="52"/>
      <c r="D16" s="44">
        <v>-100</v>
      </c>
      <c r="E16" s="53">
        <f>+E17/-D16</f>
        <v>0.26849315075667918</v>
      </c>
    </row>
    <row r="17" spans="2:5" ht="13.5" thickBot="1" x14ac:dyDescent="0.25">
      <c r="B17" s="54">
        <f>+B16+'98 días'!D10</f>
        <v>43972</v>
      </c>
      <c r="C17" s="55">
        <v>100</v>
      </c>
      <c r="D17" s="56">
        <f>C17*(D8+D7)*(B17-B16)/366+C17</f>
        <v>109.87698087431694</v>
      </c>
      <c r="E17" s="57">
        <f>D17/((1+$D$11)^((B17-B$16)/365))*((B17-$B$16)/365)</f>
        <v>26.849315075667917</v>
      </c>
    </row>
  </sheetData>
  <sheetProtection algorithmName="SHA-512" hashValue="rFJoB1FTPqBhA5/dhGaGeEdA50MQ3jJy9VcFOTGIIELRSaeCKIdwNeosvpwzuDr6vxJm3dozRe1p1dFRQJrgfQ==" saltValue="u2QERk2tNjwLcHg+rF5Wtg==" spinCount="100000" sheet="1" objects="1" scenarios="1"/>
  <mergeCells count="11">
    <mergeCell ref="B13:C13"/>
    <mergeCell ref="B3:D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98 días</vt:lpstr>
      <vt:lpstr>Flujo</vt:lpstr>
      <vt:lpstr>'98 días'!Área_de_impresión</vt:lpstr>
    </vt:vector>
  </TitlesOfParts>
  <Company>Banco de Galicia y Buenos Aires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l0182419</dc:creator>
  <cp:lastModifiedBy>Joaquin Jose Fernandez</cp:lastModifiedBy>
  <cp:lastPrinted>2015-08-13T18:00:34Z</cp:lastPrinted>
  <dcterms:created xsi:type="dcterms:W3CDTF">2007-04-26T15:46:56Z</dcterms:created>
  <dcterms:modified xsi:type="dcterms:W3CDTF">2020-02-12T13:36:54Z</dcterms:modified>
</cp:coreProperties>
</file>