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NIRIHUAU\NIRIHUAU III\Difusion\"/>
    </mc:Choice>
  </mc:AlternateContent>
  <bookViews>
    <workbookView xWindow="0" yWindow="0" windowWidth="25200" windowHeight="11490"/>
  </bookViews>
  <sheets>
    <sheet name="Serie III" sheetId="13" r:id="rId1"/>
    <sheet name="Hoja1" sheetId="14" state="hidden" r:id="rId2"/>
    <sheet name="Feriados" sheetId="5" state="hidden" r:id="rId3"/>
    <sheet name="Hoja2" sheetId="7" state="hidden" r:id="rId4"/>
  </sheets>
  <definedNames>
    <definedName name="_xlnm.Print_Area" localSheetId="0">'Serie III'!$D$1:$Q$42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3" l="1"/>
  <c r="L10" i="13"/>
  <c r="H14" i="13"/>
  <c r="H11" i="13"/>
  <c r="L32" i="13" l="1"/>
  <c r="I18" i="13"/>
  <c r="I19" i="13"/>
  <c r="I20" i="13"/>
  <c r="I17" i="13"/>
  <c r="K20" i="13" l="1"/>
  <c r="P30" i="13"/>
  <c r="J30" i="13" s="1"/>
  <c r="B36" i="14" l="1"/>
  <c r="C36" i="14" s="1"/>
  <c r="B26" i="13" l="1"/>
  <c r="B27" i="13" s="1"/>
  <c r="B28" i="13" s="1"/>
  <c r="B29" i="13" s="1"/>
  <c r="B30" i="13" s="1"/>
  <c r="P29" i="13"/>
  <c r="J29" i="13" s="1"/>
  <c r="P28" i="13"/>
  <c r="J28" i="13" s="1"/>
  <c r="M27" i="13"/>
  <c r="M28" i="13" s="1"/>
  <c r="M29" i="13" s="1"/>
  <c r="M30" i="13" s="1"/>
  <c r="J27" i="13"/>
  <c r="S26" i="13"/>
  <c r="O26" i="13"/>
  <c r="N26" i="13"/>
  <c r="U26" i="13" s="1"/>
  <c r="J26" i="13"/>
  <c r="J25" i="13" s="1"/>
  <c r="E26" i="13"/>
  <c r="M25" i="13"/>
  <c r="K19" i="13"/>
  <c r="K18" i="13"/>
  <c r="K17" i="13"/>
  <c r="D26" i="13"/>
  <c r="G26" i="13" l="1"/>
  <c r="F26" i="13"/>
  <c r="K21" i="13"/>
  <c r="D2" i="7" l="1"/>
  <c r="F27" i="13" l="1"/>
  <c r="R27" i="13" s="1"/>
  <c r="S27" i="13" s="1"/>
  <c r="H27" i="13"/>
  <c r="K27" i="13" s="1"/>
  <c r="A27" i="13"/>
  <c r="G27" i="13"/>
  <c r="I27" i="13" s="1"/>
  <c r="C27" i="13"/>
  <c r="E27" i="13"/>
  <c r="L17" i="13" l="1"/>
  <c r="M17" i="13" s="1"/>
  <c r="N27" i="13"/>
  <c r="U27" i="13" s="1"/>
  <c r="D27" i="13"/>
  <c r="C29" i="13"/>
  <c r="A29" i="13"/>
  <c r="C30" i="13"/>
  <c r="A28" i="13"/>
  <c r="J17" i="13"/>
  <c r="C28" i="13"/>
  <c r="E28" i="13" s="1"/>
  <c r="F28" i="13" s="1"/>
  <c r="O27" i="13" l="1"/>
  <c r="E29" i="13"/>
  <c r="G28" i="13"/>
  <c r="H28" i="13"/>
  <c r="K28" i="13" s="1"/>
  <c r="L18" i="13" s="1"/>
  <c r="M18" i="13" l="1"/>
  <c r="I28" i="13"/>
  <c r="N28" i="13"/>
  <c r="D28" i="13"/>
  <c r="G29" i="13"/>
  <c r="E30" i="13"/>
  <c r="F29" i="13"/>
  <c r="H29" i="13"/>
  <c r="K29" i="13" s="1"/>
  <c r="L19" i="13" s="1"/>
  <c r="M19" i="13" s="1"/>
  <c r="R28" i="13"/>
  <c r="S28" i="13" s="1"/>
  <c r="J18" i="13"/>
  <c r="G30" i="13" l="1"/>
  <c r="F30" i="13"/>
  <c r="H30" i="13"/>
  <c r="K30" i="13" s="1"/>
  <c r="O28" i="13"/>
  <c r="U28" i="13"/>
  <c r="D29" i="13"/>
  <c r="I29" i="13"/>
  <c r="N29" i="13"/>
  <c r="R29" i="13"/>
  <c r="S29" i="13" s="1"/>
  <c r="J19" i="13"/>
  <c r="N30" i="13" l="1"/>
  <c r="L20" i="13"/>
  <c r="J20" i="13"/>
  <c r="R30" i="13"/>
  <c r="S30" i="13" s="1"/>
  <c r="D30" i="13"/>
  <c r="I30" i="13"/>
  <c r="O29" i="13"/>
  <c r="U29" i="13"/>
  <c r="M20" i="13" l="1"/>
  <c r="L21" i="13"/>
  <c r="M21" i="13" s="1"/>
  <c r="O30" i="13"/>
  <c r="U30" i="13"/>
  <c r="T24" i="13" l="1"/>
  <c r="O32" i="13"/>
  <c r="T28" i="13" l="1"/>
  <c r="V28" i="13" s="1"/>
  <c r="W28" i="13" s="1"/>
  <c r="W32" i="13" s="1"/>
  <c r="T30" i="13"/>
  <c r="V30" i="13" s="1"/>
  <c r="W30" i="13" s="1"/>
  <c r="T27" i="13"/>
  <c r="V27" i="13" s="1"/>
  <c r="T26" i="13"/>
  <c r="V26" i="13" s="1"/>
  <c r="W26" i="13" s="1"/>
  <c r="T29" i="13"/>
  <c r="V29" i="13" s="1"/>
  <c r="W29" i="13" s="1"/>
  <c r="V32" i="13"/>
  <c r="W27" i="13"/>
  <c r="L12" i="13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7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<sst xmlns="http://schemas.openxmlformats.org/spreadsheetml/2006/main" count="45" uniqueCount="44">
  <si>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</si>
  <si>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</si>
  <si>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</si>
  <si>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</si>
  <si>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</si>
  <si>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</si>
  <si>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</si>
  <si>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</si>
  <si>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</si>
  <si>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</si>
  <si>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</si>
  <si>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</si>
  <si>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</si>
  <si>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</si>
  <si>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</si>
  <si>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</si>
  <si>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</si>
  <si>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</si>
  <si>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</si>
  <si>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</si>
  <si>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</si>
  <si>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</si>
  <si>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</si>
  <si>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</si>
  <si>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</si>
  <si>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</si>
  <si>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</si>
  <si>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</si>
  <si>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</si>
  <si>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</si>
  <si>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</si>
  <si>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</si>
  <si>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</si>
  <si>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</si>
  <si>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</si>
  <si>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Margen s/badlar</t>
  </si>
  <si>
    <t>fecha efectiva de pago</t>
  </si>
  <si>
    <t>días efectivo</t>
  </si>
  <si>
    <t>Fecha dev.</t>
  </si>
  <si>
    <t>Fecha Pago</t>
  </si>
  <si>
    <t>ON Pyme CNV Garantizada Nirihuau Serie III (Badlar 24 meses)</t>
  </si>
  <si>
    <t>Mes</t>
  </si>
  <si>
    <t>s/c</t>
  </si>
  <si>
    <t>Semestrales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</si>
</sst>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10"/>
      <name val="Arial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3" fillId="0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Protection="1"/>
    <xf numFmtId="168" fontId="13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3" fontId="13" fillId="0" borderId="0" xfId="0" applyNumberFormat="1" applyFont="1" applyFill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3" fontId="13" fillId="0" borderId="0" xfId="0" applyNumberFormat="1" applyFont="1" applyFill="1" applyProtection="1"/>
    <xf numFmtId="164" fontId="13" fillId="0" borderId="0" xfId="0" applyNumberFormat="1" applyFont="1" applyFill="1" applyProtection="1"/>
    <xf numFmtId="169" fontId="3" fillId="4" borderId="0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44" fontId="2" fillId="0" borderId="0" xfId="5" applyFont="1" applyProtection="1"/>
    <xf numFmtId="173" fontId="0" fillId="0" borderId="0" xfId="0" applyNumberFormat="1"/>
    <xf numFmtId="3" fontId="10" fillId="0" borderId="3" xfId="2" applyNumberFormat="1" applyFont="1" applyFill="1" applyBorder="1" applyAlignment="1" applyProtection="1">
      <alignment horizontal="center"/>
    </xf>
    <xf numFmtId="3" fontId="10" fillId="0" borderId="2" xfId="2" applyNumberFormat="1" applyFont="1" applyFill="1" applyBorder="1" applyAlignment="1" applyProtection="1">
      <alignment horizontal="center"/>
    </xf>
    <xf numFmtId="3" fontId="10" fillId="0" borderId="12" xfId="0" applyNumberFormat="1" applyFont="1" applyFill="1" applyBorder="1" applyAlignment="1" applyProtection="1">
      <alignment horizontal="center"/>
    </xf>
    <xf numFmtId="3" fontId="10" fillId="0" borderId="0" xfId="2" applyNumberFormat="1" applyFont="1" applyFill="1" applyBorder="1" applyAlignment="1" applyProtection="1">
      <alignment horizontal="center"/>
    </xf>
    <xf numFmtId="3" fontId="3" fillId="3" borderId="11" xfId="2" applyNumberFormat="1" applyFont="1" applyFill="1" applyBorder="1" applyAlignment="1" applyProtection="1">
      <alignment horizontal="center"/>
    </xf>
    <xf numFmtId="3" fontId="3" fillId="3" borderId="11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12" fillId="3" borderId="0" xfId="0" applyFont="1" applyFill="1" applyBorder="1" applyAlignment="1" applyProtection="1"/>
    <xf numFmtId="10" fontId="4" fillId="4" borderId="0" xfId="3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5" fontId="3" fillId="3" borderId="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</cellXfs>
  <cellStyles count="6">
    <cellStyle name="Millares" xfId="1" builtinId="3"/>
    <cellStyle name="Moneda" xfId="5" builtinId="4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33</xdr:row>
      <xdr:rowOff>38100</xdr:rowOff>
    </xdr:from>
    <xdr:to>
      <xdr:col>15</xdr:col>
      <xdr:colOff>28576</xdr:colOff>
      <xdr:row>38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5800725"/>
          <a:ext cx="7753349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104776</xdr:rowOff>
    </xdr:from>
    <xdr:to>
      <xdr:col>9</xdr:col>
      <xdr:colOff>588229</xdr:colOff>
      <xdr:row>6</xdr:row>
      <xdr:rowOff>85725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6"/>
          <a:ext cx="2559904" cy="838199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0</xdr:row>
      <xdr:rowOff>0</xdr:rowOff>
    </xdr:from>
    <xdr:to>
      <xdr:col>23</xdr:col>
      <xdr:colOff>515148</xdr:colOff>
      <xdr:row>6</xdr:row>
      <xdr:rowOff>95383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0"/>
          <a:ext cx="5715798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69"/>
  <sheetViews>
    <sheetView showGridLines="0" tabSelected="1" topLeftCell="A7" zoomScaleNormal="100" zoomScaleSheetLayoutView="130" workbookViewId="0">
      <selection activeCell="O26" sqref="O26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6"/>
      <c r="R1" s="26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</row>
    <row r="2" spans="3:144" x14ac:dyDescent="0.2"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</row>
    <row r="3" spans="3:144" x14ac:dyDescent="0.2"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</row>
    <row r="4" spans="3:144" x14ac:dyDescent="0.2"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</row>
    <row r="5" spans="3:144" x14ac:dyDescent="0.2">
      <c r="J5" s="2"/>
      <c r="K5" s="2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</row>
    <row r="6" spans="3:144" x14ac:dyDescent="0.2"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</row>
    <row r="7" spans="3:144" x14ac:dyDescent="0.2"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</row>
    <row r="8" spans="3:144" ht="15.75" x14ac:dyDescent="0.25">
      <c r="G8" s="139" t="s">
        <v>40</v>
      </c>
      <c r="H8" s="140"/>
      <c r="I8" s="140"/>
      <c r="J8" s="140"/>
      <c r="K8" s="140"/>
      <c r="L8" s="140"/>
      <c r="M8" s="140"/>
      <c r="N8" s="140"/>
      <c r="O8" s="140"/>
      <c r="P8" s="141"/>
      <c r="Q8" s="142"/>
      <c r="R8" s="10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</row>
    <row r="9" spans="3:144" x14ac:dyDescent="0.2">
      <c r="M9" s="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</row>
    <row r="10" spans="3:144" ht="12.75" customHeight="1" x14ac:dyDescent="0.2">
      <c r="G10" s="76" t="s">
        <v>0</v>
      </c>
      <c r="H10" s="143">
        <v>44790</v>
      </c>
      <c r="I10" s="144"/>
      <c r="J10" s="145" t="s">
        <v>1</v>
      </c>
      <c r="K10" s="146"/>
      <c r="L10" s="147">
        <f>XIRR(O26:O30,F26:F30)</f>
        <v>0.67104914784431469</v>
      </c>
      <c r="M10" s="148"/>
      <c r="N10" s="145" t="s">
        <v>26</v>
      </c>
      <c r="O10" s="146"/>
      <c r="P10" s="147" t="s">
        <v>43</v>
      </c>
      <c r="Q10" s="148"/>
      <c r="R10" s="92"/>
      <c r="S10" s="3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</row>
    <row r="11" spans="3:144" ht="12.75" customHeight="1" x14ac:dyDescent="0.2">
      <c r="G11" s="74" t="s">
        <v>3</v>
      </c>
      <c r="H11" s="133">
        <f>D30</f>
        <v>45523</v>
      </c>
      <c r="I11" s="134"/>
      <c r="J11" s="119" t="s">
        <v>17</v>
      </c>
      <c r="K11" s="120"/>
      <c r="L11" s="135">
        <f>+(((1+L10)^(90/365))-1)*(365/90)</f>
        <v>0.54737051013443128</v>
      </c>
      <c r="M11" s="136"/>
      <c r="N11" s="119" t="s">
        <v>29</v>
      </c>
      <c r="O11" s="120"/>
      <c r="P11" s="137" t="s">
        <v>33</v>
      </c>
      <c r="Q11" s="138"/>
      <c r="R11" s="93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</row>
    <row r="12" spans="3:144" ht="12.75" customHeight="1" x14ac:dyDescent="0.2">
      <c r="C12" s="33"/>
      <c r="G12" s="74" t="s">
        <v>27</v>
      </c>
      <c r="H12" s="135" t="s">
        <v>35</v>
      </c>
      <c r="I12" s="136"/>
      <c r="J12" s="119" t="s">
        <v>28</v>
      </c>
      <c r="K12" s="120"/>
      <c r="L12" s="121">
        <f>+(W32/V32)*12</f>
        <v>13.851354925354379</v>
      </c>
      <c r="M12" s="122"/>
      <c r="N12" s="119" t="s">
        <v>2</v>
      </c>
      <c r="O12" s="120"/>
      <c r="P12" s="135">
        <v>1</v>
      </c>
      <c r="Q12" s="136"/>
      <c r="R12" s="92"/>
      <c r="T12" s="28"/>
      <c r="V12" s="27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</row>
    <row r="13" spans="3:144" ht="12.75" customHeight="1" x14ac:dyDescent="0.2">
      <c r="G13" s="74"/>
      <c r="H13" s="117"/>
      <c r="I13" s="118"/>
      <c r="J13" s="119" t="s">
        <v>24</v>
      </c>
      <c r="K13" s="120"/>
      <c r="L13" s="121" t="s">
        <v>42</v>
      </c>
      <c r="M13" s="122"/>
      <c r="N13" s="119" t="s">
        <v>31</v>
      </c>
      <c r="O13" s="120"/>
      <c r="P13" s="123">
        <v>250000000</v>
      </c>
      <c r="Q13" s="124"/>
      <c r="R13" s="91"/>
      <c r="T13" s="28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</row>
    <row r="14" spans="3:144" ht="12.75" customHeight="1" x14ac:dyDescent="0.2">
      <c r="G14" s="75" t="s">
        <v>4</v>
      </c>
      <c r="H14" s="125">
        <f>+$H$10</f>
        <v>44790</v>
      </c>
      <c r="I14" s="126"/>
      <c r="J14" s="127" t="s">
        <v>25</v>
      </c>
      <c r="K14" s="128"/>
      <c r="L14" s="129">
        <v>24</v>
      </c>
      <c r="M14" s="130"/>
      <c r="N14" s="127" t="s">
        <v>34</v>
      </c>
      <c r="O14" s="128"/>
      <c r="P14" s="131">
        <v>0.02</v>
      </c>
      <c r="Q14" s="132"/>
      <c r="R14" s="105"/>
      <c r="T14" s="2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</row>
    <row r="15" spans="3:144" x14ac:dyDescent="0.2">
      <c r="H15" s="23"/>
      <c r="I15" s="6"/>
      <c r="J15" s="6"/>
      <c r="M15" s="7"/>
      <c r="N15" s="8"/>
      <c r="T15" s="28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</row>
    <row r="16" spans="3:144" x14ac:dyDescent="0.2">
      <c r="I16" s="65" t="s">
        <v>41</v>
      </c>
      <c r="J16" s="65" t="s">
        <v>39</v>
      </c>
      <c r="K16" s="66" t="s">
        <v>16</v>
      </c>
      <c r="L16" s="66" t="s">
        <v>11</v>
      </c>
      <c r="M16" s="67" t="s">
        <v>12</v>
      </c>
      <c r="N16" s="8"/>
      <c r="T16" s="28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</row>
    <row r="17" spans="1:144" ht="12.75" customHeight="1" x14ac:dyDescent="0.2">
      <c r="I17" s="149">
        <f>DATEDIF($B$26,J17,"m")</f>
        <v>6</v>
      </c>
      <c r="J17" s="68">
        <f>+F27</f>
        <v>44974</v>
      </c>
      <c r="K17" s="97">
        <f>+$P$13*L27/100</f>
        <v>0</v>
      </c>
      <c r="L17" s="98">
        <f>+$P$13*K27/100</f>
        <v>73804794.520547941</v>
      </c>
      <c r="M17" s="99">
        <f>SUM(K17:L17)</f>
        <v>73804794.520547941</v>
      </c>
      <c r="N17" s="8"/>
      <c r="P17" s="3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</row>
    <row r="18" spans="1:144" ht="12.75" customHeight="1" x14ac:dyDescent="0.2">
      <c r="I18" s="149">
        <f t="shared" ref="I18:I20" si="0">DATEDIF($B$26,J18,"m")</f>
        <v>12</v>
      </c>
      <c r="J18" s="68">
        <f>+F28</f>
        <v>45155</v>
      </c>
      <c r="K18" s="97">
        <f>+$P$13*L28/100</f>
        <v>125000000</v>
      </c>
      <c r="L18" s="100">
        <f>+$P$13*K28/100</f>
        <v>72601455.479452059</v>
      </c>
      <c r="M18" s="99">
        <f t="shared" ref="M18:M20" si="1">SUM(K18:L18)</f>
        <v>197601455.47945207</v>
      </c>
      <c r="N18" s="8"/>
      <c r="O18" s="95"/>
      <c r="P18" s="30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</row>
    <row r="19" spans="1:144" ht="12.75" customHeight="1" x14ac:dyDescent="0.2">
      <c r="I19" s="149">
        <f t="shared" si="0"/>
        <v>18</v>
      </c>
      <c r="J19" s="68">
        <f>+F29</f>
        <v>45341</v>
      </c>
      <c r="K19" s="97">
        <f>+$P$13*L29/100</f>
        <v>0</v>
      </c>
      <c r="L19" s="100">
        <f>+$P$13*K29/100</f>
        <v>37303510.273972608</v>
      </c>
      <c r="M19" s="99">
        <f t="shared" si="1"/>
        <v>37303510.273972608</v>
      </c>
      <c r="N19" s="8"/>
      <c r="P19" s="30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</row>
    <row r="20" spans="1:144" ht="12.75" customHeight="1" x14ac:dyDescent="0.2">
      <c r="I20" s="151">
        <f t="shared" si="0"/>
        <v>24</v>
      </c>
      <c r="J20" s="68">
        <f>+F30</f>
        <v>45523</v>
      </c>
      <c r="K20" s="97">
        <f>+$P$13*L30/100</f>
        <v>125000000</v>
      </c>
      <c r="L20" s="100">
        <f>+$P$13*K30/100</f>
        <v>36501284.246575348</v>
      </c>
      <c r="M20" s="99">
        <f t="shared" si="1"/>
        <v>161501284.24657536</v>
      </c>
      <c r="N20" s="8"/>
      <c r="P20" s="30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</row>
    <row r="21" spans="1:144" ht="12.75" customHeight="1" x14ac:dyDescent="0.2">
      <c r="I21" s="150"/>
      <c r="J21" s="69" t="s">
        <v>12</v>
      </c>
      <c r="K21" s="101">
        <f>SUM(K17:K20)</f>
        <v>250000000</v>
      </c>
      <c r="L21" s="101">
        <f>SUM(L17:L20)</f>
        <v>220211044.52054796</v>
      </c>
      <c r="M21" s="102">
        <f>SUM(K21:L21)</f>
        <v>470211044.52054799</v>
      </c>
      <c r="N21" s="8"/>
      <c r="Q21" s="77"/>
      <c r="R21" s="77"/>
      <c r="S21" s="78"/>
      <c r="T21" s="78"/>
      <c r="U21" s="79"/>
      <c r="V21" s="79"/>
      <c r="W21" s="79"/>
      <c r="X21" s="77"/>
      <c r="Y21" s="80"/>
      <c r="Z21" s="80"/>
      <c r="AA21" s="80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</row>
    <row r="22" spans="1:144" x14ac:dyDescent="0.2">
      <c r="H22" s="45"/>
      <c r="I22" s="6"/>
      <c r="J22" s="6"/>
      <c r="M22" s="7"/>
      <c r="N22" s="8"/>
      <c r="Q22" s="77"/>
      <c r="R22" s="77"/>
      <c r="S22" s="78"/>
      <c r="T22" s="78"/>
      <c r="U22" s="79"/>
      <c r="V22" s="79"/>
      <c r="W22" s="79"/>
      <c r="X22" s="77"/>
      <c r="Y22" s="80"/>
      <c r="Z22" s="80"/>
      <c r="AA22" s="80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</row>
    <row r="23" spans="1:144" ht="14.25" customHeight="1" x14ac:dyDescent="0.2">
      <c r="G23" s="113" t="s">
        <v>38</v>
      </c>
      <c r="H23" s="115" t="s">
        <v>30</v>
      </c>
      <c r="I23" s="115" t="s">
        <v>13</v>
      </c>
      <c r="J23" s="115" t="s">
        <v>20</v>
      </c>
      <c r="K23" s="107" t="s">
        <v>19</v>
      </c>
      <c r="L23" s="107" t="s">
        <v>5</v>
      </c>
      <c r="M23" s="107" t="s">
        <v>14</v>
      </c>
      <c r="N23" s="109" t="s">
        <v>6</v>
      </c>
      <c r="O23" s="111" t="s">
        <v>15</v>
      </c>
      <c r="P23" s="111" t="s">
        <v>32</v>
      </c>
      <c r="Q23" s="77"/>
      <c r="R23" s="77" t="s">
        <v>37</v>
      </c>
      <c r="S23" s="9" t="s">
        <v>18</v>
      </c>
      <c r="T23" s="9" t="s">
        <v>7</v>
      </c>
      <c r="U23" s="9" t="s">
        <v>8</v>
      </c>
      <c r="V23" s="9" t="s">
        <v>9</v>
      </c>
      <c r="W23" s="9" t="s">
        <v>10</v>
      </c>
      <c r="X23" s="81"/>
      <c r="Y23" s="80"/>
      <c r="Z23" s="80"/>
      <c r="AA23" s="80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</row>
    <row r="24" spans="1:144" x14ac:dyDescent="0.2">
      <c r="G24" s="114"/>
      <c r="H24" s="116"/>
      <c r="I24" s="116"/>
      <c r="J24" s="116"/>
      <c r="K24" s="108"/>
      <c r="L24" s="108"/>
      <c r="M24" s="108"/>
      <c r="N24" s="110"/>
      <c r="O24" s="112"/>
      <c r="P24" s="112"/>
      <c r="Q24" s="77"/>
      <c r="R24" s="77"/>
      <c r="S24" s="10"/>
      <c r="T24" s="11">
        <f>+L10</f>
        <v>0.67104914784431469</v>
      </c>
      <c r="X24" s="77"/>
      <c r="Y24" s="80"/>
      <c r="Z24" s="80"/>
      <c r="AA24" s="80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</row>
    <row r="25" spans="1:144" x14ac:dyDescent="0.2">
      <c r="B25" s="1" t="s">
        <v>21</v>
      </c>
      <c r="F25" s="1" t="s">
        <v>36</v>
      </c>
      <c r="G25" s="63"/>
      <c r="H25" s="49"/>
      <c r="I25" s="49"/>
      <c r="J25" s="20">
        <f>+J26</f>
        <v>0.02</v>
      </c>
      <c r="K25" s="50"/>
      <c r="L25" s="50"/>
      <c r="M25" s="51">
        <f>+M26</f>
        <v>100</v>
      </c>
      <c r="N25" s="52"/>
      <c r="O25" s="64"/>
      <c r="Q25" s="77"/>
      <c r="R25" s="77"/>
      <c r="S25" s="10"/>
      <c r="T25" s="11"/>
      <c r="X25" s="77"/>
      <c r="Y25" s="82"/>
      <c r="Z25" s="82"/>
      <c r="AA25" s="82"/>
      <c r="AB25" s="73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</row>
    <row r="26" spans="1:144" s="12" customFormat="1" ht="12.75" customHeight="1" x14ac:dyDescent="0.2">
      <c r="B26" s="29">
        <f>+H10</f>
        <v>44790</v>
      </c>
      <c r="C26" s="31"/>
      <c r="D26" s="29">
        <f>+H14</f>
        <v>44790</v>
      </c>
      <c r="E26" s="38">
        <f>+H10</f>
        <v>44790</v>
      </c>
      <c r="F26" s="38">
        <f>+E26</f>
        <v>44790</v>
      </c>
      <c r="G26" s="58">
        <f>+E26</f>
        <v>44790</v>
      </c>
      <c r="H26" s="59"/>
      <c r="I26" s="59"/>
      <c r="J26" s="60">
        <f t="shared" ref="J26" si="2">+$P$14</f>
        <v>0.02</v>
      </c>
      <c r="K26" s="59"/>
      <c r="L26" s="59"/>
      <c r="M26" s="61">
        <v>100</v>
      </c>
      <c r="N26" s="61">
        <f>-P12*100</f>
        <v>-100</v>
      </c>
      <c r="O26" s="62">
        <f>+P13*-1</f>
        <v>-250000000</v>
      </c>
      <c r="P26" s="62"/>
      <c r="Q26" s="77"/>
      <c r="R26" s="42"/>
      <c r="S26" s="16">
        <f t="shared" ref="S26" si="3">I26/365</f>
        <v>0</v>
      </c>
      <c r="T26" s="16">
        <f t="shared" ref="T26:T30" si="4">1/(1+$L$10)^(I26/365)</f>
        <v>1</v>
      </c>
      <c r="U26" s="17">
        <f t="shared" ref="U26:U30" si="5">+N26</f>
        <v>-100</v>
      </c>
      <c r="V26" s="17">
        <f t="shared" ref="V26:V30" si="6">+U26*T26</f>
        <v>-100</v>
      </c>
      <c r="W26" s="17">
        <f t="shared" ref="W26:W30" si="7">+V26*S26</f>
        <v>0</v>
      </c>
      <c r="X26" s="84"/>
      <c r="Y26" s="85"/>
      <c r="Z26" s="85"/>
      <c r="AA26" s="86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</row>
    <row r="27" spans="1:144" s="12" customFormat="1" ht="12.75" customHeight="1" x14ac:dyDescent="0.2">
      <c r="A27" s="103">
        <f>DATEDIF($B$26,B27,"ym")</f>
        <v>6</v>
      </c>
      <c r="B27" s="29">
        <f>WORKDAY(EDATE(B26,6),0)</f>
        <v>44974</v>
      </c>
      <c r="C27" s="31">
        <f t="shared" ref="C27:C30" si="8">+B27-B26</f>
        <v>184</v>
      </c>
      <c r="D27" s="29">
        <f t="shared" ref="D27:D30" si="9">+G27</f>
        <v>44974</v>
      </c>
      <c r="E27" s="38">
        <f t="shared" ref="E27:E30" si="10">+E26+C27</f>
        <v>44974</v>
      </c>
      <c r="F27" s="38">
        <f>+E27</f>
        <v>44974</v>
      </c>
      <c r="G27" s="41">
        <f t="shared" ref="G27:G30" si="11">+E27</f>
        <v>44974</v>
      </c>
      <c r="H27" s="42">
        <f t="shared" ref="H27:H30" si="12">+E27-E26</f>
        <v>184</v>
      </c>
      <c r="I27" s="42">
        <f t="shared" ref="I27:I30" si="13">+IF(G27-$H$14&lt;0,0,G27-$H$14)</f>
        <v>184</v>
      </c>
      <c r="J27" s="40">
        <f>+$P$14+P27</f>
        <v>0.58562500000000006</v>
      </c>
      <c r="K27" s="43">
        <f>+J27/365*H27*M26</f>
        <v>29.521917808219179</v>
      </c>
      <c r="L27" s="44">
        <v>0</v>
      </c>
      <c r="M27" s="44">
        <f t="shared" ref="M27:M30" si="14">+M26-L27</f>
        <v>100</v>
      </c>
      <c r="N27" s="44">
        <f>+IF(G27&gt;$H$14,K27+L27,0)</f>
        <v>29.521917808219179</v>
      </c>
      <c r="O27" s="46">
        <f t="shared" ref="O27:O30" si="15">+N27*$P$13/100</f>
        <v>73804794.520547941</v>
      </c>
      <c r="P27" s="70">
        <v>0.56562500000000004</v>
      </c>
      <c r="Q27" s="77"/>
      <c r="R27" s="106">
        <f>+IF(F27-$H$14&lt;0,0,F27-$H$14)</f>
        <v>184</v>
      </c>
      <c r="S27" s="16">
        <f>R27/365</f>
        <v>0.50410958904109593</v>
      </c>
      <c r="T27" s="16">
        <f t="shared" si="4"/>
        <v>0.77194968494068639</v>
      </c>
      <c r="U27" s="17">
        <f t="shared" si="5"/>
        <v>29.521917808219179</v>
      </c>
      <c r="V27" s="72">
        <f t="shared" si="6"/>
        <v>22.789435150899635</v>
      </c>
      <c r="W27" s="17">
        <f t="shared" si="7"/>
        <v>11.488372788398721</v>
      </c>
      <c r="X27" s="84"/>
      <c r="Y27" s="86"/>
      <c r="Z27" s="86"/>
      <c r="AA27" s="86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</row>
    <row r="28" spans="1:144" s="12" customFormat="1" ht="12.75" customHeight="1" x14ac:dyDescent="0.2">
      <c r="A28" s="103">
        <f t="shared" ref="A28:A29" si="16">DATEDIF($B$26,B28,"ym")</f>
        <v>0</v>
      </c>
      <c r="B28" s="29">
        <f>WORKDAY(EDATE(B27,6),0)</f>
        <v>45155</v>
      </c>
      <c r="C28" s="31">
        <f t="shared" si="8"/>
        <v>181</v>
      </c>
      <c r="D28" s="29">
        <f t="shared" si="9"/>
        <v>45155</v>
      </c>
      <c r="E28" s="38">
        <f t="shared" si="10"/>
        <v>45155</v>
      </c>
      <c r="F28" s="38">
        <f>+E28</f>
        <v>45155</v>
      </c>
      <c r="G28" s="41">
        <f t="shared" si="11"/>
        <v>45155</v>
      </c>
      <c r="H28" s="42">
        <f t="shared" si="12"/>
        <v>181</v>
      </c>
      <c r="I28" s="42">
        <f t="shared" si="13"/>
        <v>365</v>
      </c>
      <c r="J28" s="40">
        <f t="shared" ref="J28:J30" si="17">+$P$14+P28</f>
        <v>0.58562500000000006</v>
      </c>
      <c r="K28" s="43">
        <f t="shared" ref="K28:K30" si="18">+J28/365*H28*M27</f>
        <v>29.040582191780821</v>
      </c>
      <c r="L28" s="44">
        <v>50</v>
      </c>
      <c r="M28" s="44">
        <f t="shared" si="14"/>
        <v>50</v>
      </c>
      <c r="N28" s="44">
        <f>+IF(G28&gt;$H$14,K28+L28,0)</f>
        <v>79.040582191780828</v>
      </c>
      <c r="O28" s="46">
        <f t="shared" si="15"/>
        <v>197601455.47945204</v>
      </c>
      <c r="P28" s="70">
        <f>+$P$27</f>
        <v>0.56562500000000004</v>
      </c>
      <c r="Q28" s="77"/>
      <c r="R28" s="106">
        <f>+IF(F28-$H$14&lt;0,0,F28-$H$14)</f>
        <v>365</v>
      </c>
      <c r="S28" s="16">
        <f t="shared" ref="S28:S30" si="19">R28/365</f>
        <v>1</v>
      </c>
      <c r="T28" s="16">
        <f>1/(1+$L$10)^(I28/365)</f>
        <v>0.59842644442266657</v>
      </c>
      <c r="U28" s="17">
        <f t="shared" si="5"/>
        <v>79.040582191780828</v>
      </c>
      <c r="V28" s="72">
        <f t="shared" si="6"/>
        <v>47.299974566124938</v>
      </c>
      <c r="W28" s="17">
        <f t="shared" si="7"/>
        <v>47.299974566124938</v>
      </c>
      <c r="X28" s="84"/>
      <c r="Y28" s="85"/>
      <c r="Z28" s="87"/>
      <c r="AA28" s="86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</row>
    <row r="29" spans="1:144" s="12" customFormat="1" ht="12.75" customHeight="1" x14ac:dyDescent="0.2">
      <c r="A29" s="103">
        <f t="shared" si="16"/>
        <v>6</v>
      </c>
      <c r="B29" s="29">
        <f>WORKDAY(EDATE(B28,6),1)</f>
        <v>45341</v>
      </c>
      <c r="C29" s="31">
        <f t="shared" si="8"/>
        <v>186</v>
      </c>
      <c r="D29" s="29">
        <f t="shared" si="9"/>
        <v>45341</v>
      </c>
      <c r="E29" s="38">
        <f t="shared" si="10"/>
        <v>45341</v>
      </c>
      <c r="F29" s="38">
        <f t="shared" ref="F29:F30" si="20">+E29</f>
        <v>45341</v>
      </c>
      <c r="G29" s="41">
        <f t="shared" si="11"/>
        <v>45341</v>
      </c>
      <c r="H29" s="42">
        <f t="shared" si="12"/>
        <v>186</v>
      </c>
      <c r="I29" s="42">
        <f t="shared" si="13"/>
        <v>551</v>
      </c>
      <c r="J29" s="40">
        <f t="shared" si="17"/>
        <v>0.58562500000000006</v>
      </c>
      <c r="K29" s="43">
        <f t="shared" si="18"/>
        <v>14.921404109589043</v>
      </c>
      <c r="L29" s="44">
        <v>0</v>
      </c>
      <c r="M29" s="44">
        <f t="shared" si="14"/>
        <v>50</v>
      </c>
      <c r="N29" s="44">
        <f>+IF(G29&gt;$H$14,K29+L29,0)</f>
        <v>14.921404109589043</v>
      </c>
      <c r="O29" s="46">
        <f t="shared" si="15"/>
        <v>37303510.273972608</v>
      </c>
      <c r="P29" s="70">
        <f t="shared" ref="P29:P30" si="21">+$P$27</f>
        <v>0.56562500000000004</v>
      </c>
      <c r="Q29" s="77"/>
      <c r="R29" s="106">
        <f t="shared" ref="R29:R30" si="22">+IF(F29-$H$14&lt;0,0,F29-$H$14)</f>
        <v>551</v>
      </c>
      <c r="S29" s="16">
        <f t="shared" si="19"/>
        <v>1.5095890410958903</v>
      </c>
      <c r="T29" s="16">
        <f t="shared" si="4"/>
        <v>0.46065725171158517</v>
      </c>
      <c r="U29" s="17">
        <f t="shared" si="5"/>
        <v>14.921404109589043</v>
      </c>
      <c r="V29" s="72">
        <f t="shared" si="6"/>
        <v>6.8736530088012406</v>
      </c>
      <c r="W29" s="17">
        <f t="shared" si="7"/>
        <v>10.376391254382145</v>
      </c>
      <c r="X29" s="84"/>
      <c r="Y29" s="85"/>
      <c r="Z29" s="87"/>
      <c r="AA29" s="86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</row>
    <row r="30" spans="1:144" ht="12.75" customHeight="1" x14ac:dyDescent="0.2">
      <c r="B30" s="29">
        <f>WORKDAY(EDATE(B29,6),0)</f>
        <v>45523</v>
      </c>
      <c r="C30" s="31">
        <f t="shared" si="8"/>
        <v>182</v>
      </c>
      <c r="D30" s="29">
        <f t="shared" si="9"/>
        <v>45523</v>
      </c>
      <c r="E30" s="38">
        <f t="shared" si="10"/>
        <v>45523</v>
      </c>
      <c r="F30" s="38">
        <f t="shared" si="20"/>
        <v>45523</v>
      </c>
      <c r="G30" s="53">
        <f t="shared" si="11"/>
        <v>45523</v>
      </c>
      <c r="H30" s="47">
        <f t="shared" si="12"/>
        <v>182</v>
      </c>
      <c r="I30" s="47">
        <f t="shared" si="13"/>
        <v>733</v>
      </c>
      <c r="J30" s="48">
        <f t="shared" si="17"/>
        <v>0.58562500000000006</v>
      </c>
      <c r="K30" s="54">
        <f t="shared" si="18"/>
        <v>14.600513698630138</v>
      </c>
      <c r="L30" s="55">
        <v>50</v>
      </c>
      <c r="M30" s="55">
        <f t="shared" si="14"/>
        <v>0</v>
      </c>
      <c r="N30" s="55">
        <f>+IF(G30&gt;$H$14,K30+L30,0)</f>
        <v>64.600513698630138</v>
      </c>
      <c r="O30" s="56">
        <f t="shared" si="15"/>
        <v>161501284.24657533</v>
      </c>
      <c r="P30" s="71">
        <f t="shared" si="21"/>
        <v>0.56562500000000004</v>
      </c>
      <c r="Q30" s="77"/>
      <c r="R30" s="106">
        <f t="shared" si="22"/>
        <v>733</v>
      </c>
      <c r="S30" s="16">
        <f t="shared" si="19"/>
        <v>2.0082191780821916</v>
      </c>
      <c r="T30" s="16">
        <f t="shared" si="4"/>
        <v>0.35660609794077902</v>
      </c>
      <c r="U30" s="17">
        <f t="shared" si="5"/>
        <v>64.600513698630138</v>
      </c>
      <c r="V30" s="72">
        <f t="shared" si="6"/>
        <v>23.036937115038334</v>
      </c>
      <c r="W30" s="17">
        <f t="shared" si="7"/>
        <v>46.263218918693418</v>
      </c>
      <c r="X30" s="77"/>
      <c r="Y30" s="80"/>
      <c r="Z30" s="80"/>
      <c r="AA30" s="80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</row>
    <row r="31" spans="1:144" ht="12.75" customHeight="1" x14ac:dyDescent="0.2">
      <c r="G31" s="39"/>
      <c r="H31" s="13"/>
      <c r="I31" s="15"/>
      <c r="J31" s="40"/>
      <c r="K31" s="14"/>
      <c r="L31" s="37"/>
      <c r="M31" s="15"/>
      <c r="N31" s="15"/>
      <c r="O31" s="36"/>
      <c r="Q31" s="77"/>
      <c r="R31" s="77"/>
      <c r="S31" s="1"/>
      <c r="T31" s="1"/>
      <c r="U31" s="1"/>
      <c r="V31" s="1"/>
      <c r="W31" s="1"/>
      <c r="X31" s="77"/>
      <c r="Y31" s="80"/>
      <c r="Z31" s="80"/>
      <c r="AA31" s="80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</row>
    <row r="32" spans="1:144" x14ac:dyDescent="0.2">
      <c r="G32" s="18"/>
      <c r="H32" s="13"/>
      <c r="I32" s="13"/>
      <c r="J32" s="13"/>
      <c r="K32" s="13"/>
      <c r="L32" s="21">
        <f>SUM(L27:L30)</f>
        <v>100</v>
      </c>
      <c r="M32" s="15"/>
      <c r="N32" s="15"/>
      <c r="O32" s="22">
        <f>SUM(O26:O30)</f>
        <v>220211044.5205479</v>
      </c>
      <c r="Q32" s="77"/>
      <c r="R32" s="77"/>
      <c r="S32" s="19"/>
      <c r="T32" s="19"/>
      <c r="U32" s="17"/>
      <c r="V32" s="17">
        <f>SUM(V27:V30)</f>
        <v>99.999999840864149</v>
      </c>
      <c r="W32" s="17">
        <f>SUM(W27:W30)</f>
        <v>115.42795752759923</v>
      </c>
      <c r="X32" s="77"/>
      <c r="Y32" s="89"/>
      <c r="Z32" s="90"/>
      <c r="AA32" s="80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</row>
    <row r="33" spans="8:144" x14ac:dyDescent="0.2">
      <c r="Q33" s="77"/>
      <c r="R33" s="77"/>
      <c r="S33" s="77"/>
      <c r="T33" s="77"/>
      <c r="U33" s="77"/>
      <c r="V33" s="77"/>
      <c r="W33" s="77"/>
      <c r="X33" s="77"/>
      <c r="Y33" s="80"/>
      <c r="Z33" s="90"/>
      <c r="AA33" s="80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</row>
    <row r="34" spans="8:144" x14ac:dyDescent="0.2">
      <c r="Q34" s="77"/>
      <c r="R34" s="77"/>
      <c r="S34" s="88"/>
      <c r="T34" s="88"/>
      <c r="U34" s="83"/>
      <c r="V34" s="83"/>
      <c r="W34" s="83"/>
      <c r="X34" s="77"/>
      <c r="Y34" s="80"/>
      <c r="Z34" s="89"/>
      <c r="AA34" s="80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</row>
    <row r="35" spans="8:144" x14ac:dyDescent="0.2">
      <c r="Q35" s="77"/>
      <c r="R35" s="77"/>
      <c r="S35" s="78"/>
      <c r="T35" s="78"/>
      <c r="U35" s="79"/>
      <c r="V35" s="79"/>
      <c r="W35" s="79"/>
      <c r="X35" s="77"/>
      <c r="Y35" s="80"/>
      <c r="Z35" s="80"/>
      <c r="AA35" s="80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8:144" x14ac:dyDescent="0.2">
      <c r="S36" s="77"/>
      <c r="T36" s="77"/>
      <c r="U36" s="77"/>
      <c r="V36" s="77"/>
      <c r="W36" s="77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8:144" x14ac:dyDescent="0.2">
      <c r="S37" s="77"/>
      <c r="T37" s="77"/>
      <c r="U37" s="77"/>
      <c r="V37" s="77"/>
      <c r="W37" s="77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8:144" ht="9.75" customHeight="1" x14ac:dyDescent="0.2">
      <c r="S38" s="1"/>
      <c r="T38" s="1"/>
      <c r="U38" s="1"/>
      <c r="V38" s="1"/>
      <c r="W38" s="1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8:144" x14ac:dyDescent="0.2">
      <c r="S39" s="1"/>
      <c r="T39" s="1"/>
      <c r="U39" s="1"/>
      <c r="V39" s="1"/>
      <c r="W39" s="1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8:144" x14ac:dyDescent="0.2">
      <c r="S40" s="1"/>
      <c r="T40" s="1"/>
      <c r="U40" s="1"/>
      <c r="V40" s="1"/>
      <c r="W40" s="1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8:144" x14ac:dyDescent="0.2">
      <c r="S41" s="1"/>
      <c r="T41" s="1"/>
      <c r="U41" s="1"/>
      <c r="V41" s="1"/>
      <c r="W41" s="1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8:144" hidden="1" x14ac:dyDescent="0.2">
      <c r="S42" s="1"/>
      <c r="T42" s="1"/>
      <c r="U42" s="1"/>
      <c r="V42" s="1"/>
      <c r="W42" s="1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8:144" hidden="1" x14ac:dyDescent="0.2">
      <c r="H43" s="57"/>
      <c r="I43" s="57" t="s">
        <v>22</v>
      </c>
      <c r="J43" s="57"/>
      <c r="K43" s="57" t="s">
        <v>23</v>
      </c>
      <c r="S43" s="1"/>
      <c r="T43" s="1"/>
      <c r="U43" s="1"/>
      <c r="V43" s="1"/>
      <c r="W43" s="1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8:144" hidden="1" x14ac:dyDescent="0.2">
      <c r="H44" s="57">
        <v>1</v>
      </c>
      <c r="I44" s="57"/>
      <c r="J44" s="57"/>
      <c r="K44" s="57"/>
      <c r="S44" s="1"/>
      <c r="T44" s="1"/>
      <c r="U44" s="1"/>
      <c r="V44" s="1"/>
      <c r="W44" s="1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8:144" hidden="1" x14ac:dyDescent="0.2">
      <c r="H45" s="57">
        <v>2</v>
      </c>
      <c r="I45" s="57"/>
      <c r="J45" s="57"/>
      <c r="K45" s="57"/>
      <c r="S45" s="1"/>
      <c r="T45" s="1"/>
      <c r="U45" s="1"/>
      <c r="V45" s="1"/>
      <c r="W45" s="1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8:144" hidden="1" x14ac:dyDescent="0.2">
      <c r="H46" s="57">
        <v>3</v>
      </c>
      <c r="I46" s="57">
        <v>1</v>
      </c>
      <c r="J46" s="57"/>
      <c r="K46" s="57"/>
      <c r="S46" s="1"/>
      <c r="T46" s="1"/>
      <c r="U46" s="1"/>
      <c r="V46" s="1"/>
      <c r="W46" s="1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8:144" hidden="1" x14ac:dyDescent="0.2">
      <c r="H47" s="57">
        <v>4</v>
      </c>
      <c r="I47" s="57"/>
      <c r="J47" s="57"/>
      <c r="K47" s="57"/>
      <c r="S47" s="1"/>
      <c r="T47" s="1"/>
      <c r="U47" s="1"/>
      <c r="V47" s="1"/>
      <c r="W47" s="1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</row>
    <row r="48" spans="8:144" hidden="1" x14ac:dyDescent="0.2">
      <c r="H48" s="57">
        <v>5</v>
      </c>
      <c r="I48" s="57"/>
      <c r="J48" s="57"/>
      <c r="K48" s="57"/>
      <c r="S48" s="1"/>
      <c r="T48" s="1"/>
      <c r="U48" s="1"/>
      <c r="V48" s="1"/>
      <c r="W48" s="1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</row>
    <row r="49" spans="8:144" hidden="1" x14ac:dyDescent="0.2">
      <c r="H49" s="57">
        <v>6</v>
      </c>
      <c r="I49" s="57">
        <v>2</v>
      </c>
      <c r="J49" s="57">
        <v>1</v>
      </c>
      <c r="K49" s="57"/>
      <c r="S49" s="1"/>
      <c r="T49" s="1"/>
      <c r="U49" s="1"/>
      <c r="V49" s="1"/>
      <c r="W49" s="1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</row>
    <row r="50" spans="8:144" hidden="1" x14ac:dyDescent="0.2">
      <c r="H50" s="57">
        <v>7</v>
      </c>
      <c r="I50" s="57"/>
      <c r="J50" s="57"/>
      <c r="K50" s="57"/>
      <c r="S50" s="1"/>
      <c r="T50" s="1"/>
      <c r="U50" s="1"/>
      <c r="V50" s="1"/>
      <c r="W50" s="1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</row>
    <row r="51" spans="8:144" hidden="1" x14ac:dyDescent="0.2">
      <c r="H51" s="57">
        <v>8</v>
      </c>
      <c r="I51" s="57"/>
      <c r="J51" s="57"/>
      <c r="K51" s="57"/>
      <c r="S51" s="1"/>
      <c r="T51" s="1"/>
      <c r="U51" s="1"/>
      <c r="V51" s="1"/>
      <c r="W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</row>
    <row r="52" spans="8:144" hidden="1" x14ac:dyDescent="0.2">
      <c r="H52" s="57">
        <v>9</v>
      </c>
      <c r="I52" s="57">
        <v>3</v>
      </c>
      <c r="J52" s="57"/>
      <c r="K52" s="57"/>
      <c r="S52" s="1"/>
      <c r="T52" s="1"/>
      <c r="U52" s="1"/>
      <c r="V52" s="1"/>
      <c r="W52" s="1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</row>
    <row r="53" spans="8:144" hidden="1" x14ac:dyDescent="0.2">
      <c r="H53" s="57">
        <v>10</v>
      </c>
      <c r="I53" s="57"/>
      <c r="J53" s="57"/>
      <c r="K53" s="57"/>
      <c r="S53" s="1"/>
      <c r="T53" s="1"/>
      <c r="U53" s="1"/>
      <c r="V53" s="1"/>
      <c r="W53" s="1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</row>
    <row r="54" spans="8:144" hidden="1" x14ac:dyDescent="0.2">
      <c r="H54" s="57">
        <v>11</v>
      </c>
      <c r="I54" s="57"/>
      <c r="J54" s="57"/>
      <c r="K54" s="57"/>
      <c r="S54" s="1"/>
      <c r="T54" s="1"/>
      <c r="U54" s="1"/>
      <c r="V54" s="1"/>
      <c r="W54" s="1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</row>
    <row r="55" spans="8:144" hidden="1" x14ac:dyDescent="0.2">
      <c r="H55" s="57">
        <v>12</v>
      </c>
      <c r="I55" s="57">
        <v>4</v>
      </c>
      <c r="J55" s="57">
        <v>2</v>
      </c>
      <c r="K55" s="57"/>
      <c r="S55" s="1"/>
      <c r="T55" s="1"/>
      <c r="U55" s="1"/>
      <c r="V55" s="1"/>
      <c r="W55" s="1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</row>
    <row r="56" spans="8:144" hidden="1" x14ac:dyDescent="0.2">
      <c r="H56" s="57">
        <v>13</v>
      </c>
      <c r="I56" s="57"/>
      <c r="J56" s="57"/>
      <c r="K56" s="57"/>
      <c r="S56" s="1"/>
      <c r="T56" s="1"/>
      <c r="U56" s="1"/>
      <c r="V56" s="1"/>
      <c r="W56" s="1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</row>
    <row r="57" spans="8:144" hidden="1" x14ac:dyDescent="0.2">
      <c r="H57" s="57">
        <v>14</v>
      </c>
      <c r="I57" s="57"/>
      <c r="J57" s="57"/>
      <c r="K57" s="57"/>
      <c r="S57" s="1"/>
      <c r="T57" s="1"/>
      <c r="U57" s="1"/>
      <c r="V57" s="1"/>
      <c r="W57" s="1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</row>
    <row r="58" spans="8:144" hidden="1" x14ac:dyDescent="0.2">
      <c r="H58" s="57">
        <v>15</v>
      </c>
      <c r="I58" s="57">
        <v>5</v>
      </c>
      <c r="J58" s="57"/>
      <c r="K58" s="57"/>
      <c r="S58" s="1"/>
      <c r="T58" s="1"/>
      <c r="U58" s="1"/>
      <c r="V58" s="1"/>
      <c r="W58" s="1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</row>
    <row r="59" spans="8:144" hidden="1" x14ac:dyDescent="0.2">
      <c r="H59" s="57">
        <v>16</v>
      </c>
      <c r="I59" s="57"/>
      <c r="J59" s="57"/>
      <c r="K59" s="57"/>
      <c r="S59" s="1"/>
      <c r="T59" s="1"/>
      <c r="U59" s="1"/>
      <c r="V59" s="1"/>
      <c r="W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</row>
    <row r="60" spans="8:144" hidden="1" x14ac:dyDescent="0.2">
      <c r="H60" s="57">
        <v>17</v>
      </c>
      <c r="I60" s="57"/>
      <c r="J60" s="57"/>
      <c r="K60" s="57"/>
      <c r="S60" s="1"/>
      <c r="T60" s="1"/>
      <c r="U60" s="1"/>
      <c r="V60" s="1"/>
      <c r="W60" s="1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</row>
    <row r="61" spans="8:144" hidden="1" x14ac:dyDescent="0.2">
      <c r="H61" s="57">
        <v>18</v>
      </c>
      <c r="I61" s="57">
        <v>6</v>
      </c>
      <c r="J61" s="57">
        <v>3</v>
      </c>
      <c r="K61" s="57"/>
      <c r="S61" s="1"/>
      <c r="T61" s="1"/>
      <c r="U61" s="1"/>
      <c r="V61" s="1"/>
      <c r="W61" s="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</row>
    <row r="62" spans="8:144" hidden="1" x14ac:dyDescent="0.2">
      <c r="H62" s="57">
        <v>19</v>
      </c>
      <c r="I62" s="57"/>
      <c r="J62" s="57"/>
      <c r="K62" s="57"/>
      <c r="S62" s="1"/>
      <c r="T62" s="1"/>
      <c r="U62" s="1"/>
      <c r="V62" s="1"/>
      <c r="W62" s="1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</row>
    <row r="63" spans="8:144" hidden="1" x14ac:dyDescent="0.2">
      <c r="H63" s="57">
        <v>20</v>
      </c>
      <c r="I63" s="57"/>
      <c r="J63" s="57"/>
      <c r="K63" s="57"/>
      <c r="S63" s="1"/>
      <c r="T63" s="1"/>
      <c r="U63" s="1"/>
      <c r="V63" s="1"/>
      <c r="W63" s="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</row>
    <row r="64" spans="8:144" hidden="1" x14ac:dyDescent="0.2">
      <c r="H64" s="57">
        <v>21</v>
      </c>
      <c r="I64" s="57">
        <v>7</v>
      </c>
      <c r="J64" s="57"/>
      <c r="K64" s="57"/>
      <c r="S64" s="1"/>
      <c r="T64" s="1"/>
      <c r="U64" s="1"/>
      <c r="V64" s="1"/>
      <c r="W64" s="1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</row>
    <row r="65" spans="8:144" hidden="1" x14ac:dyDescent="0.2">
      <c r="H65" s="57">
        <v>22</v>
      </c>
      <c r="I65" s="57"/>
      <c r="J65" s="57"/>
      <c r="K65" s="57"/>
      <c r="S65" s="1"/>
      <c r="T65" s="1"/>
      <c r="U65" s="1"/>
      <c r="V65" s="1"/>
      <c r="W65" s="1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</row>
    <row r="66" spans="8:144" hidden="1" x14ac:dyDescent="0.2">
      <c r="H66" s="57">
        <v>23</v>
      </c>
      <c r="I66" s="57"/>
      <c r="J66" s="57"/>
      <c r="K66" s="57"/>
      <c r="S66" s="1"/>
      <c r="T66" s="1"/>
      <c r="U66" s="1"/>
      <c r="V66" s="1"/>
      <c r="W66" s="1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</row>
    <row r="67" spans="8:144" hidden="1" x14ac:dyDescent="0.2">
      <c r="H67" s="57">
        <v>24</v>
      </c>
      <c r="I67" s="57">
        <v>8</v>
      </c>
      <c r="J67" s="57">
        <v>4</v>
      </c>
      <c r="K67" s="57"/>
      <c r="S67" s="1"/>
      <c r="T67" s="1"/>
      <c r="U67" s="1"/>
      <c r="V67" s="1"/>
      <c r="W67" s="1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</row>
    <row r="68" spans="8:144" hidden="1" x14ac:dyDescent="0.2">
      <c r="H68" s="57">
        <v>25</v>
      </c>
      <c r="I68" s="57"/>
      <c r="J68" s="57"/>
      <c r="K68" s="57"/>
      <c r="S68" s="1"/>
      <c r="T68" s="1"/>
      <c r="U68" s="1"/>
      <c r="V68" s="1"/>
      <c r="W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</row>
    <row r="69" spans="8:144" hidden="1" x14ac:dyDescent="0.2">
      <c r="H69" s="57">
        <v>26</v>
      </c>
      <c r="I69" s="57"/>
      <c r="J69" s="57"/>
      <c r="K69" s="57"/>
      <c r="S69" s="1"/>
      <c r="T69" s="1"/>
      <c r="U69" s="1"/>
      <c r="V69" s="1"/>
      <c r="W69" s="1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</row>
    <row r="70" spans="8:144" hidden="1" x14ac:dyDescent="0.2">
      <c r="H70" s="57">
        <v>27</v>
      </c>
      <c r="I70" s="57">
        <v>9</v>
      </c>
      <c r="J70" s="57"/>
      <c r="K70" s="57"/>
      <c r="S70" s="1"/>
      <c r="T70" s="1"/>
      <c r="U70" s="1"/>
      <c r="V70" s="1"/>
      <c r="W70" s="1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</row>
    <row r="71" spans="8:144" hidden="1" x14ac:dyDescent="0.2">
      <c r="H71" s="57">
        <v>28</v>
      </c>
      <c r="I71" s="57"/>
      <c r="J71" s="57"/>
      <c r="K71" s="57"/>
      <c r="S71" s="1"/>
      <c r="T71" s="1"/>
      <c r="U71" s="1"/>
      <c r="V71" s="1"/>
      <c r="W71" s="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</row>
    <row r="72" spans="8:144" hidden="1" x14ac:dyDescent="0.2">
      <c r="H72" s="57">
        <v>29</v>
      </c>
      <c r="I72" s="57"/>
      <c r="J72" s="57"/>
      <c r="K72" s="57"/>
      <c r="S72" s="1"/>
      <c r="T72" s="1"/>
      <c r="U72" s="1"/>
      <c r="V72" s="1"/>
      <c r="W72" s="1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</row>
    <row r="73" spans="8:144" hidden="1" x14ac:dyDescent="0.2">
      <c r="H73" s="57">
        <v>30</v>
      </c>
      <c r="I73" s="57">
        <v>10</v>
      </c>
      <c r="J73" s="57">
        <v>5</v>
      </c>
      <c r="K73" s="57"/>
      <c r="S73" s="1"/>
      <c r="T73" s="1"/>
      <c r="U73" s="1"/>
      <c r="V73" s="1"/>
      <c r="W73" s="1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</row>
    <row r="74" spans="8:144" hidden="1" x14ac:dyDescent="0.2">
      <c r="H74" s="57">
        <v>31</v>
      </c>
      <c r="I74" s="57"/>
      <c r="J74" s="57"/>
      <c r="K74" s="57"/>
      <c r="S74" s="1"/>
      <c r="T74" s="1"/>
      <c r="U74" s="1"/>
      <c r="V74" s="1"/>
      <c r="W74" s="1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</row>
    <row r="75" spans="8:144" hidden="1" x14ac:dyDescent="0.2">
      <c r="H75" s="57">
        <v>32</v>
      </c>
      <c r="I75" s="57"/>
      <c r="J75" s="57"/>
      <c r="K75" s="57"/>
      <c r="S75" s="1"/>
      <c r="T75" s="1"/>
      <c r="U75" s="1"/>
      <c r="V75" s="1"/>
      <c r="W75" s="1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</row>
    <row r="76" spans="8:144" hidden="1" x14ac:dyDescent="0.2">
      <c r="H76" s="57">
        <v>33</v>
      </c>
      <c r="I76" s="57">
        <v>11</v>
      </c>
      <c r="J76" s="57"/>
      <c r="K76" s="57"/>
      <c r="S76" s="1"/>
      <c r="T76" s="1"/>
      <c r="U76" s="1"/>
      <c r="V76" s="1"/>
      <c r="W76" s="1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</row>
    <row r="77" spans="8:144" hidden="1" x14ac:dyDescent="0.2">
      <c r="H77" s="57">
        <v>34</v>
      </c>
      <c r="I77" s="57"/>
      <c r="J77" s="57"/>
      <c r="K77" s="57"/>
      <c r="S77" s="1"/>
      <c r="T77" s="1"/>
      <c r="U77" s="1"/>
      <c r="V77" s="1"/>
      <c r="W77" s="1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</row>
    <row r="78" spans="8:144" hidden="1" x14ac:dyDescent="0.2">
      <c r="H78" s="57">
        <v>35</v>
      </c>
      <c r="I78" s="57"/>
      <c r="J78" s="57"/>
      <c r="K78" s="57"/>
      <c r="S78" s="1"/>
      <c r="T78" s="1"/>
      <c r="U78" s="1"/>
      <c r="V78" s="1"/>
      <c r="W78" s="1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</row>
    <row r="79" spans="8:144" hidden="1" x14ac:dyDescent="0.2">
      <c r="H79" s="57">
        <v>36</v>
      </c>
      <c r="I79" s="57">
        <v>12</v>
      </c>
      <c r="J79" s="57">
        <v>6</v>
      </c>
      <c r="K79" s="57">
        <v>1</v>
      </c>
      <c r="S79" s="1"/>
      <c r="T79" s="1"/>
      <c r="U79" s="1"/>
      <c r="V79" s="1"/>
      <c r="W79" s="1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</row>
    <row r="80" spans="8:144" hidden="1" x14ac:dyDescent="0.2">
      <c r="H80" s="57">
        <v>37</v>
      </c>
      <c r="I80" s="57"/>
      <c r="J80" s="57"/>
      <c r="K80" s="57"/>
      <c r="S80" s="1"/>
      <c r="T80" s="1"/>
      <c r="U80" s="1"/>
      <c r="V80" s="1"/>
      <c r="W80" s="1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</row>
    <row r="81" spans="8:144" hidden="1" x14ac:dyDescent="0.2">
      <c r="H81" s="57">
        <v>38</v>
      </c>
      <c r="I81" s="57"/>
      <c r="J81" s="57"/>
      <c r="K81" s="57"/>
      <c r="S81" s="1"/>
      <c r="T81" s="1"/>
      <c r="U81" s="1"/>
      <c r="V81" s="1"/>
      <c r="W81" s="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</row>
    <row r="82" spans="8:144" hidden="1" x14ac:dyDescent="0.2">
      <c r="H82" s="57">
        <v>39</v>
      </c>
      <c r="I82" s="57">
        <v>13</v>
      </c>
      <c r="J82" s="57"/>
      <c r="K82" s="57"/>
      <c r="S82" s="1"/>
      <c r="T82" s="1"/>
      <c r="U82" s="1"/>
      <c r="V82" s="1"/>
      <c r="W82" s="1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</row>
    <row r="83" spans="8:144" hidden="1" x14ac:dyDescent="0.2">
      <c r="H83" s="57">
        <v>40</v>
      </c>
      <c r="I83" s="57"/>
      <c r="J83" s="57"/>
      <c r="K83" s="57"/>
      <c r="S83" s="1"/>
      <c r="T83" s="1"/>
      <c r="U83" s="1"/>
      <c r="V83" s="1"/>
      <c r="W83" s="1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</row>
    <row r="84" spans="8:144" hidden="1" x14ac:dyDescent="0.2">
      <c r="H84" s="57">
        <v>41</v>
      </c>
      <c r="I84" s="57"/>
      <c r="J84" s="57"/>
      <c r="K84" s="57"/>
      <c r="S84" s="1"/>
      <c r="T84" s="1"/>
      <c r="U84" s="1"/>
      <c r="V84" s="1"/>
      <c r="W84" s="1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</row>
    <row r="85" spans="8:144" hidden="1" x14ac:dyDescent="0.2">
      <c r="H85" s="57">
        <v>42</v>
      </c>
      <c r="I85" s="57">
        <v>14</v>
      </c>
      <c r="J85" s="57">
        <v>7</v>
      </c>
      <c r="K85" s="57">
        <v>2</v>
      </c>
      <c r="S85" s="1"/>
      <c r="T85" s="1"/>
      <c r="U85" s="1"/>
      <c r="V85" s="1"/>
      <c r="W85" s="1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</row>
    <row r="86" spans="8:144" hidden="1" x14ac:dyDescent="0.2">
      <c r="H86" s="57">
        <v>43</v>
      </c>
      <c r="I86" s="57"/>
      <c r="J86" s="57"/>
      <c r="K86" s="57"/>
      <c r="S86" s="1"/>
      <c r="T86" s="1"/>
      <c r="U86" s="1"/>
      <c r="V86" s="1"/>
      <c r="W86" s="1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</row>
    <row r="87" spans="8:144" hidden="1" x14ac:dyDescent="0.2">
      <c r="H87" s="57">
        <v>44</v>
      </c>
      <c r="I87" s="57"/>
      <c r="J87" s="57"/>
      <c r="K87" s="57"/>
      <c r="S87" s="1"/>
      <c r="T87" s="1"/>
      <c r="U87" s="1"/>
      <c r="V87" s="1"/>
      <c r="W87" s="1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</row>
    <row r="88" spans="8:144" hidden="1" x14ac:dyDescent="0.2">
      <c r="H88" s="57">
        <v>45</v>
      </c>
      <c r="I88" s="57">
        <v>15</v>
      </c>
      <c r="J88" s="57"/>
      <c r="K88" s="57"/>
      <c r="S88" s="1"/>
      <c r="T88" s="1"/>
      <c r="U88" s="1"/>
      <c r="V88" s="1"/>
      <c r="W88" s="1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</row>
    <row r="89" spans="8:144" hidden="1" x14ac:dyDescent="0.2">
      <c r="H89" s="57">
        <v>46</v>
      </c>
      <c r="I89" s="57"/>
      <c r="J89" s="57"/>
      <c r="K89" s="57"/>
      <c r="S89" s="1"/>
      <c r="T89" s="1"/>
      <c r="U89" s="1"/>
      <c r="V89" s="1"/>
      <c r="W89" s="1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</row>
    <row r="90" spans="8:144" hidden="1" x14ac:dyDescent="0.2">
      <c r="H90" s="57">
        <v>47</v>
      </c>
      <c r="I90" s="57"/>
      <c r="J90" s="57"/>
      <c r="K90" s="57"/>
      <c r="S90" s="1"/>
      <c r="T90" s="1"/>
      <c r="U90" s="1"/>
      <c r="V90" s="1"/>
      <c r="W90" s="1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</row>
    <row r="91" spans="8:144" hidden="1" x14ac:dyDescent="0.2">
      <c r="H91" s="57">
        <v>48</v>
      </c>
      <c r="I91" s="57">
        <v>16</v>
      </c>
      <c r="J91" s="57">
        <v>8</v>
      </c>
      <c r="K91" s="57">
        <v>3</v>
      </c>
      <c r="S91" s="1"/>
      <c r="T91" s="1"/>
      <c r="U91" s="1"/>
      <c r="V91" s="1"/>
      <c r="W91" s="1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</row>
    <row r="92" spans="8:144" hidden="1" x14ac:dyDescent="0.2">
      <c r="H92" s="57">
        <v>49</v>
      </c>
      <c r="I92" s="57"/>
      <c r="J92" s="57"/>
      <c r="K92" s="57"/>
      <c r="S92" s="1"/>
      <c r="T92" s="1"/>
      <c r="U92" s="1"/>
      <c r="V92" s="1"/>
      <c r="W92" s="1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</row>
    <row r="93" spans="8:144" hidden="1" x14ac:dyDescent="0.2">
      <c r="H93" s="57">
        <v>50</v>
      </c>
      <c r="I93" s="57"/>
      <c r="J93" s="57"/>
      <c r="K93" s="57"/>
      <c r="S93" s="1"/>
      <c r="T93" s="1"/>
      <c r="U93" s="1"/>
      <c r="V93" s="1"/>
      <c r="W93" s="1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</row>
    <row r="94" spans="8:144" hidden="1" x14ac:dyDescent="0.2">
      <c r="H94" s="57">
        <v>51</v>
      </c>
      <c r="I94" s="57">
        <v>17</v>
      </c>
      <c r="J94" s="57"/>
      <c r="K94" s="57"/>
      <c r="S94" s="1"/>
      <c r="T94" s="1"/>
      <c r="U94" s="1"/>
      <c r="V94" s="1"/>
      <c r="W94" s="1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</row>
    <row r="95" spans="8:144" hidden="1" x14ac:dyDescent="0.2">
      <c r="H95" s="57">
        <v>52</v>
      </c>
      <c r="I95" s="57"/>
      <c r="J95" s="57"/>
      <c r="K95" s="57"/>
      <c r="S95" s="1"/>
      <c r="T95" s="1"/>
      <c r="U95" s="1"/>
      <c r="V95" s="1"/>
      <c r="W95" s="1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</row>
    <row r="96" spans="8:144" hidden="1" x14ac:dyDescent="0.2">
      <c r="H96" s="57">
        <v>53</v>
      </c>
      <c r="I96" s="57"/>
      <c r="J96" s="57"/>
      <c r="K96" s="57"/>
      <c r="S96" s="1"/>
      <c r="T96" s="1"/>
      <c r="U96" s="1"/>
      <c r="V96" s="1"/>
      <c r="W96" s="1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</row>
    <row r="97" spans="8:144" hidden="1" x14ac:dyDescent="0.2">
      <c r="H97" s="57">
        <v>54</v>
      </c>
      <c r="I97" s="57">
        <v>18</v>
      </c>
      <c r="J97" s="57">
        <v>9</v>
      </c>
      <c r="K97" s="57">
        <v>4</v>
      </c>
      <c r="S97" s="1"/>
      <c r="T97" s="1"/>
      <c r="U97" s="1"/>
      <c r="V97" s="1"/>
      <c r="W97" s="1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</row>
    <row r="98" spans="8:144" hidden="1" x14ac:dyDescent="0.2">
      <c r="H98" s="57">
        <v>55</v>
      </c>
      <c r="I98" s="57"/>
      <c r="J98" s="57"/>
      <c r="K98" s="57"/>
      <c r="S98" s="1"/>
      <c r="T98" s="1"/>
      <c r="U98" s="1"/>
      <c r="V98" s="1"/>
      <c r="W98" s="1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</row>
    <row r="99" spans="8:144" hidden="1" x14ac:dyDescent="0.2">
      <c r="H99" s="57">
        <v>56</v>
      </c>
      <c r="I99" s="57"/>
      <c r="J99" s="57"/>
      <c r="K99" s="57"/>
      <c r="S99" s="1"/>
      <c r="T99" s="1"/>
      <c r="U99" s="1"/>
      <c r="V99" s="1"/>
      <c r="W99" s="1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</row>
    <row r="100" spans="8:144" hidden="1" x14ac:dyDescent="0.2">
      <c r="H100" s="57">
        <v>57</v>
      </c>
      <c r="I100" s="57">
        <v>19</v>
      </c>
      <c r="J100" s="57"/>
      <c r="K100" s="57"/>
      <c r="S100" s="1"/>
      <c r="T100" s="1"/>
      <c r="U100" s="1"/>
      <c r="V100" s="1"/>
      <c r="W100" s="1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</row>
    <row r="101" spans="8:144" hidden="1" x14ac:dyDescent="0.2">
      <c r="H101" s="57">
        <v>58</v>
      </c>
      <c r="I101" s="57"/>
      <c r="J101" s="57"/>
      <c r="K101" s="57"/>
      <c r="S101" s="1"/>
      <c r="T101" s="1"/>
      <c r="U101" s="1"/>
      <c r="V101" s="1"/>
      <c r="W101" s="1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</row>
    <row r="102" spans="8:144" hidden="1" x14ac:dyDescent="0.2">
      <c r="H102" s="57">
        <v>59</v>
      </c>
      <c r="I102" s="57"/>
      <c r="J102" s="57"/>
      <c r="K102" s="57"/>
      <c r="S102" s="1"/>
      <c r="T102" s="1"/>
      <c r="U102" s="1"/>
      <c r="V102" s="1"/>
      <c r="W102" s="1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</row>
    <row r="103" spans="8:144" hidden="1" x14ac:dyDescent="0.2">
      <c r="H103" s="57">
        <v>60</v>
      </c>
      <c r="I103" s="57">
        <v>20</v>
      </c>
      <c r="J103" s="57">
        <v>10</v>
      </c>
      <c r="K103" s="57">
        <v>5</v>
      </c>
      <c r="S103" s="1"/>
      <c r="T103" s="1"/>
      <c r="U103" s="1"/>
      <c r="V103" s="1"/>
      <c r="W103" s="1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</row>
    <row r="104" spans="8:144" hidden="1" x14ac:dyDescent="0.2">
      <c r="S104" s="1"/>
      <c r="T104" s="1"/>
      <c r="U104" s="1"/>
      <c r="V104" s="1"/>
      <c r="W104" s="1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</row>
    <row r="105" spans="8:144" x14ac:dyDescent="0.2">
      <c r="S105" s="1"/>
      <c r="T105" s="1"/>
      <c r="U105" s="1"/>
      <c r="V105" s="1"/>
      <c r="W105" s="1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</row>
    <row r="106" spans="8:144" x14ac:dyDescent="0.2">
      <c r="S106" s="1"/>
      <c r="T106" s="1"/>
      <c r="U106" s="1"/>
      <c r="V106" s="1"/>
      <c r="W106" s="1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</row>
    <row r="107" spans="8:144" x14ac:dyDescent="0.2">
      <c r="S107" s="1"/>
      <c r="T107" s="1"/>
      <c r="U107" s="1"/>
      <c r="V107" s="1"/>
      <c r="W107" s="1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</row>
    <row r="108" spans="8:144" x14ac:dyDescent="0.2">
      <c r="S108" s="1"/>
      <c r="T108" s="1"/>
      <c r="U108" s="1"/>
      <c r="V108" s="1"/>
      <c r="W108" s="1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</row>
    <row r="109" spans="8:144" x14ac:dyDescent="0.2">
      <c r="S109" s="1"/>
      <c r="T109" s="1"/>
      <c r="U109" s="1"/>
      <c r="V109" s="1"/>
      <c r="W109" s="1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</row>
    <row r="110" spans="8:144" x14ac:dyDescent="0.2">
      <c r="S110" s="1"/>
      <c r="T110" s="1"/>
      <c r="U110" s="1"/>
      <c r="V110" s="1"/>
      <c r="W110" s="1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</row>
    <row r="111" spans="8:144" x14ac:dyDescent="0.2">
      <c r="S111" s="1"/>
      <c r="T111" s="1"/>
      <c r="U111" s="1"/>
      <c r="V111" s="1"/>
      <c r="W111" s="1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</row>
    <row r="112" spans="8:144" x14ac:dyDescent="0.2">
      <c r="S112" s="1"/>
      <c r="T112" s="1"/>
      <c r="U112" s="1"/>
      <c r="V112" s="1"/>
      <c r="W112" s="1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</row>
    <row r="113" spans="19:144" x14ac:dyDescent="0.2">
      <c r="S113" s="1"/>
      <c r="T113" s="1"/>
      <c r="U113" s="1"/>
      <c r="V113" s="1"/>
      <c r="W113" s="1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</row>
    <row r="114" spans="19:144" x14ac:dyDescent="0.2">
      <c r="S114" s="1"/>
      <c r="T114" s="1"/>
      <c r="U114" s="1"/>
      <c r="V114" s="1"/>
      <c r="W114" s="1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</row>
    <row r="115" spans="19:144" x14ac:dyDescent="0.2">
      <c r="S115" s="1"/>
      <c r="T115" s="1"/>
      <c r="U115" s="1"/>
      <c r="V115" s="1"/>
      <c r="W115" s="1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</row>
    <row r="116" spans="19:144" x14ac:dyDescent="0.2">
      <c r="S116" s="1"/>
      <c r="T116" s="1"/>
      <c r="U116" s="1"/>
      <c r="V116" s="1"/>
      <c r="W116" s="1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</row>
    <row r="117" spans="19:144" x14ac:dyDescent="0.2">
      <c r="S117" s="1"/>
      <c r="T117" s="1"/>
      <c r="U117" s="1"/>
      <c r="V117" s="1"/>
      <c r="W117" s="1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</row>
    <row r="118" spans="19:144" x14ac:dyDescent="0.2">
      <c r="S118" s="1"/>
      <c r="T118" s="1"/>
      <c r="U118" s="1"/>
      <c r="V118" s="1"/>
      <c r="W118" s="1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</row>
    <row r="119" spans="19:144" x14ac:dyDescent="0.2">
      <c r="S119" s="1"/>
      <c r="T119" s="1"/>
      <c r="U119" s="1"/>
      <c r="V119" s="1"/>
      <c r="W119" s="1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</row>
    <row r="120" spans="19:144" x14ac:dyDescent="0.2">
      <c r="S120" s="1"/>
      <c r="T120" s="1"/>
      <c r="U120" s="1"/>
      <c r="V120" s="1"/>
      <c r="W120" s="1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</row>
    <row r="121" spans="19:144" x14ac:dyDescent="0.2">
      <c r="S121" s="1"/>
      <c r="T121" s="1"/>
      <c r="U121" s="1"/>
      <c r="V121" s="1"/>
      <c r="W121" s="1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</row>
    <row r="122" spans="19:144" x14ac:dyDescent="0.2">
      <c r="S122" s="1"/>
      <c r="T122" s="1"/>
      <c r="U122" s="1"/>
      <c r="V122" s="1"/>
      <c r="W122" s="1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</row>
    <row r="123" spans="19:144" x14ac:dyDescent="0.2">
      <c r="S123" s="1"/>
      <c r="T123" s="1"/>
      <c r="U123" s="1"/>
      <c r="V123" s="1"/>
      <c r="W123" s="1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</row>
    <row r="124" spans="19:144" x14ac:dyDescent="0.2">
      <c r="S124" s="1"/>
      <c r="T124" s="1"/>
      <c r="U124" s="1"/>
      <c r="V124" s="1"/>
      <c r="W124" s="1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</row>
    <row r="125" spans="19:144" x14ac:dyDescent="0.2">
      <c r="S125" s="1"/>
      <c r="T125" s="1"/>
      <c r="U125" s="1"/>
      <c r="V125" s="1"/>
      <c r="W125" s="1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</row>
    <row r="126" spans="19:144" x14ac:dyDescent="0.2">
      <c r="S126" s="1"/>
      <c r="T126" s="1"/>
      <c r="U126" s="1"/>
      <c r="V126" s="1"/>
      <c r="W126" s="1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</row>
    <row r="127" spans="19:144" x14ac:dyDescent="0.2">
      <c r="S127" s="1"/>
      <c r="T127" s="1"/>
      <c r="U127" s="1"/>
      <c r="V127" s="1"/>
      <c r="W127" s="1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</row>
    <row r="128" spans="19:144" x14ac:dyDescent="0.2">
      <c r="S128" s="1"/>
      <c r="T128" s="1"/>
      <c r="U128" s="1"/>
      <c r="V128" s="1"/>
      <c r="W128" s="1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</row>
    <row r="129" spans="19:144" x14ac:dyDescent="0.2">
      <c r="S129" s="1"/>
      <c r="T129" s="1"/>
      <c r="U129" s="1"/>
      <c r="V129" s="1"/>
      <c r="W129" s="1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</row>
    <row r="130" spans="19:144" x14ac:dyDescent="0.2">
      <c r="S130" s="1"/>
      <c r="T130" s="1"/>
      <c r="U130" s="1"/>
      <c r="V130" s="1"/>
      <c r="W130" s="1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</row>
    <row r="131" spans="19:144" x14ac:dyDescent="0.2">
      <c r="S131" s="1"/>
      <c r="T131" s="1"/>
      <c r="U131" s="1"/>
      <c r="V131" s="1"/>
      <c r="W131" s="1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</row>
    <row r="132" spans="19:144" x14ac:dyDescent="0.2">
      <c r="S132" s="1"/>
      <c r="T132" s="1"/>
      <c r="U132" s="1"/>
      <c r="V132" s="1"/>
      <c r="W132" s="1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</row>
    <row r="133" spans="19:144" x14ac:dyDescent="0.2">
      <c r="S133" s="1"/>
      <c r="T133" s="1"/>
      <c r="U133" s="1"/>
      <c r="V133" s="1"/>
      <c r="W133" s="1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</row>
    <row r="134" spans="19:144" x14ac:dyDescent="0.2">
      <c r="S134" s="1"/>
      <c r="T134" s="1"/>
      <c r="U134" s="1"/>
      <c r="V134" s="1"/>
      <c r="W134" s="1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</row>
    <row r="135" spans="19:144" x14ac:dyDescent="0.2">
      <c r="S135" s="1"/>
      <c r="T135" s="1"/>
      <c r="U135" s="1"/>
      <c r="V135" s="1"/>
      <c r="W135" s="1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</row>
    <row r="136" spans="19:144" x14ac:dyDescent="0.2">
      <c r="S136" s="1"/>
      <c r="T136" s="1"/>
      <c r="U136" s="1"/>
      <c r="V136" s="1"/>
      <c r="W136" s="1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</row>
    <row r="137" spans="19:144" x14ac:dyDescent="0.2">
      <c r="S137" s="1"/>
      <c r="T137" s="1"/>
      <c r="U137" s="1"/>
      <c r="V137" s="1"/>
      <c r="W137" s="1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</row>
    <row r="138" spans="19:144" x14ac:dyDescent="0.2">
      <c r="S138" s="1"/>
      <c r="T138" s="1"/>
      <c r="U138" s="1"/>
      <c r="V138" s="1"/>
      <c r="W138" s="1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</row>
    <row r="139" spans="19:144" x14ac:dyDescent="0.2">
      <c r="S139" s="1"/>
      <c r="T139" s="1"/>
      <c r="U139" s="1"/>
      <c r="V139" s="1"/>
      <c r="W139" s="1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</row>
    <row r="140" spans="19:144" x14ac:dyDescent="0.2">
      <c r="S140" s="1"/>
      <c r="T140" s="1"/>
      <c r="U140" s="1"/>
      <c r="V140" s="1"/>
      <c r="W140" s="1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</row>
    <row r="141" spans="19:144" x14ac:dyDescent="0.2">
      <c r="S141" s="1"/>
      <c r="T141" s="1"/>
      <c r="U141" s="1"/>
      <c r="V141" s="1"/>
      <c r="W141" s="1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</row>
    <row r="142" spans="19:144" x14ac:dyDescent="0.2">
      <c r="S142" s="1"/>
      <c r="T142" s="1"/>
      <c r="U142" s="1"/>
      <c r="V142" s="1"/>
      <c r="W142" s="1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</row>
    <row r="143" spans="19:144" x14ac:dyDescent="0.2">
      <c r="S143" s="1"/>
      <c r="T143" s="1"/>
      <c r="U143" s="1"/>
      <c r="V143" s="1"/>
      <c r="W143" s="1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</row>
    <row r="144" spans="19:144" x14ac:dyDescent="0.2">
      <c r="S144" s="1"/>
      <c r="T144" s="1"/>
      <c r="U144" s="1"/>
      <c r="V144" s="1"/>
      <c r="W144" s="1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</row>
    <row r="145" spans="19:144" x14ac:dyDescent="0.2">
      <c r="S145" s="1"/>
      <c r="T145" s="1"/>
      <c r="U145" s="1"/>
      <c r="V145" s="1"/>
      <c r="W145" s="1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</row>
    <row r="146" spans="19:144" x14ac:dyDescent="0.2">
      <c r="S146" s="1"/>
      <c r="T146" s="1"/>
      <c r="U146" s="1"/>
      <c r="V146" s="1"/>
      <c r="W146" s="1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</row>
    <row r="147" spans="19:144" x14ac:dyDescent="0.2">
      <c r="S147" s="1"/>
      <c r="T147" s="1"/>
      <c r="U147" s="1"/>
      <c r="V147" s="1"/>
      <c r="W147" s="1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</row>
    <row r="148" spans="19:144" x14ac:dyDescent="0.2">
      <c r="S148" s="1"/>
      <c r="T148" s="1"/>
      <c r="U148" s="1"/>
      <c r="V148" s="1"/>
      <c r="W148" s="1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</row>
    <row r="149" spans="19:144" x14ac:dyDescent="0.2">
      <c r="S149" s="1"/>
      <c r="T149" s="1"/>
      <c r="U149" s="1"/>
      <c r="V149" s="1"/>
      <c r="W149" s="1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</row>
    <row r="150" spans="19:144" x14ac:dyDescent="0.2">
      <c r="S150" s="1"/>
      <c r="T150" s="1"/>
      <c r="U150" s="1"/>
      <c r="V150" s="1"/>
      <c r="W150" s="1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</row>
    <row r="151" spans="19:144" x14ac:dyDescent="0.2">
      <c r="S151" s="1"/>
      <c r="T151" s="1"/>
      <c r="U151" s="1"/>
      <c r="V151" s="1"/>
      <c r="W151" s="1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</row>
    <row r="152" spans="19:144" x14ac:dyDescent="0.2">
      <c r="S152" s="1"/>
      <c r="T152" s="1"/>
      <c r="U152" s="1"/>
      <c r="V152" s="1"/>
      <c r="W152" s="1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</row>
    <row r="153" spans="19:144" x14ac:dyDescent="0.2">
      <c r="S153" s="1"/>
      <c r="T153" s="1"/>
      <c r="U153" s="1"/>
      <c r="V153" s="1"/>
      <c r="W153" s="1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</row>
    <row r="154" spans="19:144" x14ac:dyDescent="0.2">
      <c r="S154" s="1"/>
      <c r="T154" s="1"/>
      <c r="U154" s="1"/>
      <c r="V154" s="1"/>
      <c r="W154" s="1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</row>
    <row r="155" spans="19:144" x14ac:dyDescent="0.2">
      <c r="S155" s="1"/>
      <c r="T155" s="1"/>
      <c r="U155" s="1"/>
      <c r="V155" s="1"/>
      <c r="W155" s="1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</row>
    <row r="156" spans="19:144" x14ac:dyDescent="0.2">
      <c r="S156" s="1"/>
      <c r="T156" s="1"/>
      <c r="U156" s="1"/>
      <c r="V156" s="1"/>
      <c r="W156" s="1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</row>
    <row r="157" spans="19:144" x14ac:dyDescent="0.2">
      <c r="S157" s="1"/>
      <c r="T157" s="1"/>
      <c r="U157" s="1"/>
      <c r="V157" s="1"/>
      <c r="W157" s="1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</row>
    <row r="158" spans="19:144" x14ac:dyDescent="0.2">
      <c r="S158" s="1"/>
      <c r="T158" s="1"/>
      <c r="U158" s="1"/>
      <c r="V158" s="1"/>
      <c r="W158" s="1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</row>
    <row r="159" spans="19:144" x14ac:dyDescent="0.2">
      <c r="S159" s="1"/>
      <c r="T159" s="1"/>
      <c r="U159" s="1"/>
      <c r="V159" s="1"/>
      <c r="W159" s="1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</row>
    <row r="160" spans="19:144" x14ac:dyDescent="0.2">
      <c r="S160" s="1"/>
      <c r="T160" s="1"/>
      <c r="U160" s="1"/>
      <c r="V160" s="1"/>
      <c r="W160" s="1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</row>
    <row r="161" spans="19:144" x14ac:dyDescent="0.2">
      <c r="S161" s="1"/>
      <c r="T161" s="1"/>
      <c r="U161" s="1"/>
      <c r="V161" s="1"/>
      <c r="W161" s="1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</row>
    <row r="162" spans="19:144" x14ac:dyDescent="0.2">
      <c r="S162" s="1"/>
      <c r="T162" s="1"/>
      <c r="U162" s="1"/>
      <c r="V162" s="1"/>
      <c r="W162" s="1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</row>
    <row r="163" spans="19:144" x14ac:dyDescent="0.2">
      <c r="S163" s="1"/>
      <c r="T163" s="1"/>
      <c r="U163" s="1"/>
      <c r="V163" s="1"/>
      <c r="W163" s="1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</row>
    <row r="164" spans="19:144" x14ac:dyDescent="0.2">
      <c r="S164" s="1"/>
      <c r="T164" s="1"/>
      <c r="U164" s="1"/>
      <c r="V164" s="1"/>
      <c r="W164" s="1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</row>
    <row r="165" spans="19:144" x14ac:dyDescent="0.2">
      <c r="S165" s="1"/>
      <c r="T165" s="1"/>
      <c r="U165" s="1"/>
      <c r="V165" s="1"/>
      <c r="W165" s="1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</row>
    <row r="166" spans="19:144" x14ac:dyDescent="0.2">
      <c r="S166" s="1"/>
      <c r="T166" s="1"/>
      <c r="U166" s="1"/>
      <c r="V166" s="1"/>
      <c r="W166" s="1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</row>
    <row r="167" spans="19:144" x14ac:dyDescent="0.2">
      <c r="S167" s="1"/>
      <c r="T167" s="1"/>
      <c r="U167" s="1"/>
      <c r="V167" s="1"/>
      <c r="W167" s="1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</row>
    <row r="168" spans="19:144" x14ac:dyDescent="0.2">
      <c r="S168" s="1"/>
      <c r="T168" s="1"/>
      <c r="U168" s="1"/>
      <c r="V168" s="1"/>
      <c r="W168" s="1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</row>
    <row r="169" spans="19:144" x14ac:dyDescent="0.2">
      <c r="S169" s="1"/>
      <c r="T169" s="1"/>
      <c r="U169" s="1"/>
      <c r="V169" s="1"/>
      <c r="W169" s="1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</row>
    <row r="170" spans="19:144" x14ac:dyDescent="0.2">
      <c r="S170" s="1"/>
      <c r="T170" s="1"/>
      <c r="U170" s="1"/>
      <c r="V170" s="1"/>
      <c r="W170" s="1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</row>
    <row r="171" spans="19:144" x14ac:dyDescent="0.2">
      <c r="S171" s="1"/>
      <c r="T171" s="1"/>
      <c r="U171" s="1"/>
      <c r="V171" s="1"/>
      <c r="W171" s="1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</row>
    <row r="172" spans="19:144" x14ac:dyDescent="0.2">
      <c r="S172" s="1"/>
      <c r="T172" s="1"/>
      <c r="U172" s="1"/>
      <c r="V172" s="1"/>
      <c r="W172" s="1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</row>
    <row r="173" spans="19:144" x14ac:dyDescent="0.2">
      <c r="S173" s="1"/>
      <c r="T173" s="1"/>
      <c r="U173" s="1"/>
      <c r="V173" s="1"/>
      <c r="W173" s="1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</row>
    <row r="174" spans="19:144" x14ac:dyDescent="0.2">
      <c r="S174" s="1"/>
      <c r="T174" s="1"/>
      <c r="U174" s="1"/>
      <c r="V174" s="1"/>
      <c r="W174" s="1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</row>
    <row r="175" spans="19:144" x14ac:dyDescent="0.2">
      <c r="S175" s="1"/>
      <c r="T175" s="1"/>
      <c r="U175" s="1"/>
      <c r="V175" s="1"/>
      <c r="W175" s="1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</row>
    <row r="176" spans="19:144" x14ac:dyDescent="0.2">
      <c r="S176" s="1"/>
      <c r="T176" s="1"/>
      <c r="U176" s="1"/>
      <c r="V176" s="1"/>
      <c r="W176" s="1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</row>
    <row r="177" spans="19:144" x14ac:dyDescent="0.2">
      <c r="S177" s="1"/>
      <c r="T177" s="1"/>
      <c r="U177" s="1"/>
      <c r="V177" s="1"/>
      <c r="W177" s="1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</row>
    <row r="178" spans="19:144" x14ac:dyDescent="0.2">
      <c r="S178" s="1"/>
      <c r="T178" s="1"/>
      <c r="U178" s="1"/>
      <c r="V178" s="1"/>
      <c r="W178" s="1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</row>
    <row r="179" spans="19:144" x14ac:dyDescent="0.2">
      <c r="S179" s="1"/>
      <c r="T179" s="1"/>
      <c r="U179" s="1"/>
      <c r="V179" s="1"/>
      <c r="W179" s="1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</row>
    <row r="180" spans="19:144" x14ac:dyDescent="0.2">
      <c r="S180" s="1"/>
      <c r="T180" s="1"/>
      <c r="U180" s="1"/>
      <c r="V180" s="1"/>
      <c r="W180" s="1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</row>
    <row r="181" spans="19:144" x14ac:dyDescent="0.2">
      <c r="S181" s="1"/>
      <c r="T181" s="1"/>
      <c r="U181" s="1"/>
      <c r="V181" s="1"/>
      <c r="W181" s="1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</row>
    <row r="182" spans="19:144" x14ac:dyDescent="0.2">
      <c r="S182" s="1"/>
      <c r="T182" s="1"/>
      <c r="U182" s="1"/>
      <c r="V182" s="1"/>
      <c r="W182" s="1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</row>
    <row r="183" spans="19:144" x14ac:dyDescent="0.2">
      <c r="S183" s="1"/>
      <c r="T183" s="1"/>
      <c r="U183" s="1"/>
      <c r="V183" s="1"/>
      <c r="W183" s="1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</row>
    <row r="184" spans="19:144" x14ac:dyDescent="0.2">
      <c r="S184" s="1"/>
      <c r="T184" s="1"/>
      <c r="U184" s="1"/>
      <c r="V184" s="1"/>
      <c r="W184" s="1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</row>
    <row r="185" spans="19:144" x14ac:dyDescent="0.2">
      <c r="S185" s="1"/>
      <c r="T185" s="1"/>
      <c r="U185" s="1"/>
      <c r="V185" s="1"/>
      <c r="W185" s="1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</row>
    <row r="186" spans="19:144" x14ac:dyDescent="0.2">
      <c r="S186" s="1"/>
      <c r="T186" s="1"/>
      <c r="U186" s="1"/>
      <c r="V186" s="1"/>
      <c r="W186" s="1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</row>
    <row r="187" spans="19:144" x14ac:dyDescent="0.2">
      <c r="S187" s="1"/>
      <c r="T187" s="1"/>
      <c r="U187" s="1"/>
      <c r="V187" s="1"/>
      <c r="W187" s="1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</row>
    <row r="188" spans="19:144" x14ac:dyDescent="0.2">
      <c r="S188" s="1"/>
      <c r="T188" s="1"/>
      <c r="U188" s="1"/>
      <c r="V188" s="1"/>
      <c r="W188" s="1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</row>
    <row r="189" spans="19:144" x14ac:dyDescent="0.2">
      <c r="S189" s="1"/>
      <c r="T189" s="1"/>
      <c r="U189" s="1"/>
      <c r="V189" s="1"/>
      <c r="W189" s="1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</row>
    <row r="190" spans="19:144" x14ac:dyDescent="0.2">
      <c r="S190" s="1"/>
      <c r="T190" s="1"/>
      <c r="U190" s="1"/>
      <c r="V190" s="1"/>
      <c r="W190" s="1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</row>
    <row r="191" spans="19:144" x14ac:dyDescent="0.2">
      <c r="S191" s="1"/>
      <c r="T191" s="1"/>
      <c r="U191" s="1"/>
      <c r="V191" s="1"/>
      <c r="W191" s="1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</row>
    <row r="192" spans="19:144" x14ac:dyDescent="0.2">
      <c r="S192" s="1"/>
      <c r="T192" s="1"/>
      <c r="U192" s="1"/>
      <c r="V192" s="1"/>
      <c r="W192" s="1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19:144" x14ac:dyDescent="0.2">
      <c r="S193" s="1"/>
      <c r="T193" s="1"/>
      <c r="U193" s="1"/>
      <c r="V193" s="1"/>
      <c r="W193" s="1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</row>
    <row r="194" spans="19:144" x14ac:dyDescent="0.2">
      <c r="S194" s="1"/>
      <c r="T194" s="1"/>
      <c r="U194" s="1"/>
      <c r="V194" s="1"/>
      <c r="W194" s="1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</row>
    <row r="195" spans="19:144" x14ac:dyDescent="0.2">
      <c r="S195" s="1"/>
      <c r="T195" s="1"/>
      <c r="U195" s="1"/>
      <c r="V195" s="1"/>
      <c r="W195" s="1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</row>
    <row r="196" spans="19:144" x14ac:dyDescent="0.2">
      <c r="S196" s="1"/>
      <c r="T196" s="1"/>
      <c r="U196" s="1"/>
      <c r="V196" s="1"/>
      <c r="W196" s="1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</row>
    <row r="197" spans="19:144" x14ac:dyDescent="0.2">
      <c r="S197" s="1"/>
      <c r="T197" s="1"/>
      <c r="U197" s="1"/>
      <c r="V197" s="1"/>
      <c r="W197" s="1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</row>
    <row r="198" spans="19:144" x14ac:dyDescent="0.2">
      <c r="S198" s="1"/>
      <c r="T198" s="1"/>
      <c r="U198" s="1"/>
      <c r="V198" s="1"/>
      <c r="W198" s="1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</row>
    <row r="199" spans="19:144" x14ac:dyDescent="0.2">
      <c r="S199" s="1"/>
      <c r="T199" s="1"/>
      <c r="U199" s="1"/>
      <c r="V199" s="1"/>
      <c r="W199" s="1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</row>
    <row r="200" spans="19:144" x14ac:dyDescent="0.2">
      <c r="S200" s="1"/>
      <c r="T200" s="1"/>
      <c r="U200" s="1"/>
      <c r="V200" s="1"/>
      <c r="W200" s="1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</row>
    <row r="201" spans="19:144" x14ac:dyDescent="0.2">
      <c r="S201" s="1"/>
      <c r="T201" s="1"/>
      <c r="U201" s="1"/>
      <c r="V201" s="1"/>
      <c r="W201" s="1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</row>
    <row r="202" spans="19:144" x14ac:dyDescent="0.2">
      <c r="S202" s="1"/>
      <c r="T202" s="1"/>
      <c r="U202" s="1"/>
      <c r="V202" s="1"/>
      <c r="W202" s="1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</row>
    <row r="203" spans="19:144" x14ac:dyDescent="0.2">
      <c r="S203" s="1"/>
      <c r="T203" s="1"/>
      <c r="U203" s="1"/>
      <c r="V203" s="1"/>
      <c r="W203" s="1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</row>
    <row r="204" spans="19:144" x14ac:dyDescent="0.2">
      <c r="S204" s="1"/>
      <c r="T204" s="1"/>
      <c r="U204" s="1"/>
      <c r="V204" s="1"/>
      <c r="W204" s="1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</row>
    <row r="205" spans="19:144" x14ac:dyDescent="0.2">
      <c r="S205" s="1"/>
      <c r="T205" s="1"/>
      <c r="U205" s="1"/>
      <c r="V205" s="1"/>
      <c r="W205" s="1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</row>
    <row r="206" spans="19:144" x14ac:dyDescent="0.2">
      <c r="S206" s="1"/>
      <c r="T206" s="1"/>
      <c r="U206" s="1"/>
      <c r="V206" s="1"/>
      <c r="W206" s="1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</row>
    <row r="207" spans="19:144" x14ac:dyDescent="0.2">
      <c r="S207" s="1"/>
      <c r="T207" s="1"/>
      <c r="U207" s="1"/>
      <c r="V207" s="1"/>
      <c r="W207" s="1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</row>
    <row r="208" spans="19:144" x14ac:dyDescent="0.2">
      <c r="S208" s="1"/>
      <c r="T208" s="1"/>
      <c r="U208" s="1"/>
      <c r="V208" s="1"/>
      <c r="W208" s="1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</row>
    <row r="209" spans="19:144" x14ac:dyDescent="0.2">
      <c r="S209" s="1"/>
      <c r="T209" s="1"/>
      <c r="U209" s="1"/>
      <c r="V209" s="1"/>
      <c r="W209" s="1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</row>
    <row r="210" spans="19:144" x14ac:dyDescent="0.2">
      <c r="S210" s="1"/>
      <c r="T210" s="1"/>
      <c r="U210" s="1"/>
      <c r="V210" s="1"/>
      <c r="W210" s="1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</row>
    <row r="211" spans="19:144" x14ac:dyDescent="0.2">
      <c r="S211" s="1"/>
      <c r="T211" s="1"/>
      <c r="U211" s="1"/>
      <c r="V211" s="1"/>
      <c r="W211" s="1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</row>
    <row r="212" spans="19:144" x14ac:dyDescent="0.2">
      <c r="S212" s="1"/>
      <c r="T212" s="1"/>
      <c r="U212" s="1"/>
      <c r="V212" s="1"/>
      <c r="W212" s="1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</row>
    <row r="213" spans="19:144" x14ac:dyDescent="0.2">
      <c r="S213" s="1"/>
      <c r="T213" s="1"/>
      <c r="U213" s="1"/>
      <c r="V213" s="1"/>
      <c r="W213" s="1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</row>
    <row r="214" spans="19:144" x14ac:dyDescent="0.2">
      <c r="S214" s="1"/>
      <c r="T214" s="1"/>
      <c r="U214" s="1"/>
      <c r="V214" s="1"/>
      <c r="W214" s="1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</row>
    <row r="215" spans="19:144" x14ac:dyDescent="0.2">
      <c r="S215" s="1"/>
      <c r="T215" s="1"/>
      <c r="U215" s="1"/>
      <c r="V215" s="1"/>
      <c r="W215" s="1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</row>
    <row r="216" spans="19:144" x14ac:dyDescent="0.2">
      <c r="S216" s="1"/>
      <c r="T216" s="1"/>
      <c r="U216" s="1"/>
      <c r="V216" s="1"/>
      <c r="W216" s="1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</row>
    <row r="217" spans="19:144" x14ac:dyDescent="0.2">
      <c r="S217" s="1"/>
      <c r="T217" s="1"/>
      <c r="U217" s="1"/>
      <c r="V217" s="1"/>
      <c r="W217" s="1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</row>
    <row r="218" spans="19:144" x14ac:dyDescent="0.2">
      <c r="S218" s="1"/>
      <c r="T218" s="1"/>
      <c r="U218" s="1"/>
      <c r="V218" s="1"/>
      <c r="W218" s="1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</row>
    <row r="219" spans="19:144" x14ac:dyDescent="0.2">
      <c r="S219" s="1"/>
      <c r="T219" s="1"/>
      <c r="U219" s="1"/>
      <c r="V219" s="1"/>
      <c r="W219" s="1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</row>
    <row r="220" spans="19:144" x14ac:dyDescent="0.2">
      <c r="S220" s="1"/>
      <c r="T220" s="1"/>
      <c r="U220" s="1"/>
      <c r="V220" s="1"/>
      <c r="W220" s="1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</row>
    <row r="221" spans="19:144" x14ac:dyDescent="0.2">
      <c r="S221" s="1"/>
      <c r="T221" s="1"/>
      <c r="U221" s="1"/>
      <c r="V221" s="1"/>
      <c r="W221" s="1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</row>
    <row r="222" spans="19:144" x14ac:dyDescent="0.2">
      <c r="S222" s="1"/>
      <c r="T222" s="1"/>
      <c r="U222" s="1"/>
      <c r="V222" s="1"/>
      <c r="W222" s="1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</row>
    <row r="223" spans="19:144" x14ac:dyDescent="0.2">
      <c r="S223" s="1"/>
      <c r="T223" s="1"/>
      <c r="U223" s="1"/>
      <c r="V223" s="1"/>
      <c r="W223" s="1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</row>
    <row r="224" spans="19:144" x14ac:dyDescent="0.2">
      <c r="S224" s="1"/>
      <c r="T224" s="1"/>
      <c r="U224" s="1"/>
      <c r="V224" s="1"/>
      <c r="W224" s="1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</row>
    <row r="225" spans="19:144" x14ac:dyDescent="0.2">
      <c r="S225" s="1"/>
      <c r="T225" s="1"/>
      <c r="U225" s="1"/>
      <c r="V225" s="1"/>
      <c r="W225" s="1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</row>
    <row r="226" spans="19:144" x14ac:dyDescent="0.2">
      <c r="S226" s="1"/>
      <c r="T226" s="1"/>
      <c r="U226" s="1"/>
      <c r="V226" s="1"/>
      <c r="W226" s="1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</row>
    <row r="227" spans="19:144" x14ac:dyDescent="0.2">
      <c r="S227" s="1"/>
      <c r="T227" s="1"/>
      <c r="U227" s="1"/>
      <c r="V227" s="1"/>
      <c r="W227" s="1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</row>
    <row r="228" spans="19:144" x14ac:dyDescent="0.2">
      <c r="S228" s="1"/>
      <c r="T228" s="1"/>
      <c r="U228" s="1"/>
      <c r="V228" s="1"/>
      <c r="W228" s="1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</row>
    <row r="229" spans="19:144" x14ac:dyDescent="0.2">
      <c r="S229" s="1"/>
      <c r="T229" s="1"/>
      <c r="U229" s="1"/>
      <c r="V229" s="1"/>
      <c r="W229" s="1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</row>
    <row r="230" spans="19:144" x14ac:dyDescent="0.2">
      <c r="S230" s="1"/>
      <c r="T230" s="1"/>
      <c r="U230" s="1"/>
      <c r="V230" s="1"/>
      <c r="W230" s="1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</row>
    <row r="231" spans="19:144" x14ac:dyDescent="0.2">
      <c r="S231" s="1"/>
      <c r="T231" s="1"/>
      <c r="U231" s="1"/>
      <c r="V231" s="1"/>
      <c r="W231" s="1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</row>
    <row r="232" spans="19:144" x14ac:dyDescent="0.2">
      <c r="S232" s="1"/>
      <c r="T232" s="1"/>
      <c r="U232" s="1"/>
      <c r="V232" s="1"/>
      <c r="W232" s="1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</row>
    <row r="233" spans="19:144" x14ac:dyDescent="0.2">
      <c r="S233" s="1"/>
      <c r="T233" s="1"/>
      <c r="U233" s="1"/>
      <c r="V233" s="1"/>
      <c r="W233" s="1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</row>
    <row r="234" spans="19:144" x14ac:dyDescent="0.2">
      <c r="S234" s="1"/>
      <c r="T234" s="1"/>
      <c r="U234" s="1"/>
      <c r="V234" s="1"/>
      <c r="W234" s="1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</row>
    <row r="235" spans="19:144" x14ac:dyDescent="0.2">
      <c r="S235" s="1"/>
      <c r="T235" s="1"/>
      <c r="U235" s="1"/>
      <c r="V235" s="1"/>
      <c r="W235" s="1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</row>
    <row r="236" spans="19:144" x14ac:dyDescent="0.2">
      <c r="S236" s="1"/>
      <c r="T236" s="1"/>
      <c r="U236" s="1"/>
      <c r="V236" s="1"/>
      <c r="W236" s="1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</row>
    <row r="237" spans="19:144" x14ac:dyDescent="0.2">
      <c r="S237" s="1"/>
      <c r="T237" s="1"/>
      <c r="U237" s="1"/>
      <c r="V237" s="1"/>
      <c r="W237" s="1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</row>
    <row r="238" spans="19:144" x14ac:dyDescent="0.2">
      <c r="S238" s="1"/>
      <c r="T238" s="1"/>
      <c r="U238" s="1"/>
      <c r="V238" s="1"/>
      <c r="W238" s="1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</row>
    <row r="239" spans="19:144" x14ac:dyDescent="0.2">
      <c r="S239" s="1"/>
      <c r="T239" s="1"/>
      <c r="U239" s="1"/>
      <c r="V239" s="1"/>
      <c r="W239" s="1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</row>
    <row r="240" spans="19:144" x14ac:dyDescent="0.2">
      <c r="S240" s="1"/>
      <c r="T240" s="1"/>
      <c r="U240" s="1"/>
      <c r="V240" s="1"/>
      <c r="W240" s="1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</row>
    <row r="241" spans="19:144" x14ac:dyDescent="0.2">
      <c r="S241" s="1"/>
      <c r="T241" s="1"/>
      <c r="U241" s="1"/>
      <c r="V241" s="1"/>
      <c r="W241" s="1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</row>
    <row r="242" spans="19:144" x14ac:dyDescent="0.2">
      <c r="S242" s="1"/>
      <c r="T242" s="1"/>
      <c r="U242" s="1"/>
      <c r="V242" s="1"/>
      <c r="W242" s="1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</row>
    <row r="243" spans="19:144" x14ac:dyDescent="0.2">
      <c r="S243" s="1"/>
      <c r="T243" s="1"/>
      <c r="U243" s="1"/>
      <c r="V243" s="1"/>
      <c r="W243" s="1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</row>
    <row r="244" spans="19:144" x14ac:dyDescent="0.2">
      <c r="S244" s="1"/>
      <c r="T244" s="1"/>
      <c r="U244" s="1"/>
      <c r="V244" s="1"/>
      <c r="W244" s="1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</row>
    <row r="245" spans="19:144" x14ac:dyDescent="0.2">
      <c r="S245" s="1"/>
      <c r="T245" s="1"/>
      <c r="U245" s="1"/>
      <c r="V245" s="1"/>
      <c r="W245" s="1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</row>
    <row r="246" spans="19:144" x14ac:dyDescent="0.2">
      <c r="S246" s="1"/>
      <c r="T246" s="1"/>
      <c r="U246" s="1"/>
      <c r="V246" s="1"/>
      <c r="W246" s="1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</row>
    <row r="247" spans="19:144" x14ac:dyDescent="0.2">
      <c r="S247" s="1"/>
      <c r="T247" s="1"/>
      <c r="U247" s="1"/>
      <c r="V247" s="1"/>
      <c r="W247" s="1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</row>
    <row r="248" spans="19:144" x14ac:dyDescent="0.2">
      <c r="S248" s="1"/>
      <c r="T248" s="1"/>
      <c r="U248" s="1"/>
      <c r="V248" s="1"/>
      <c r="W248" s="1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</row>
    <row r="249" spans="19:144" x14ac:dyDescent="0.2">
      <c r="S249" s="1"/>
      <c r="T249" s="1"/>
      <c r="U249" s="1"/>
      <c r="V249" s="1"/>
      <c r="W249" s="1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</row>
    <row r="250" spans="19:144" x14ac:dyDescent="0.2">
      <c r="S250" s="1"/>
      <c r="T250" s="1"/>
      <c r="U250" s="1"/>
      <c r="V250" s="1"/>
      <c r="W250" s="1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</row>
    <row r="251" spans="19:144" x14ac:dyDescent="0.2">
      <c r="S251" s="1"/>
      <c r="T251" s="1"/>
      <c r="U251" s="1"/>
      <c r="V251" s="1"/>
      <c r="W251" s="1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</row>
    <row r="252" spans="19:144" x14ac:dyDescent="0.2">
      <c r="S252" s="1"/>
      <c r="T252" s="1"/>
      <c r="U252" s="1"/>
      <c r="V252" s="1"/>
      <c r="W252" s="1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</row>
    <row r="253" spans="19:144" x14ac:dyDescent="0.2">
      <c r="S253" s="1"/>
      <c r="T253" s="1"/>
      <c r="U253" s="1"/>
      <c r="V253" s="1"/>
      <c r="W253" s="1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</row>
    <row r="254" spans="19:144" x14ac:dyDescent="0.2">
      <c r="S254" s="1"/>
      <c r="T254" s="1"/>
      <c r="U254" s="1"/>
      <c r="V254" s="1"/>
      <c r="W254" s="1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</row>
    <row r="255" spans="19:144" x14ac:dyDescent="0.2">
      <c r="S255" s="1"/>
      <c r="T255" s="1"/>
      <c r="U255" s="1"/>
      <c r="V255" s="1"/>
      <c r="W255" s="1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</row>
    <row r="256" spans="19:144" x14ac:dyDescent="0.2">
      <c r="S256" s="1"/>
      <c r="T256" s="1"/>
      <c r="U256" s="1"/>
      <c r="V256" s="1"/>
      <c r="W256" s="1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</row>
    <row r="257" spans="19:144" x14ac:dyDescent="0.2">
      <c r="S257" s="1"/>
      <c r="T257" s="1"/>
      <c r="U257" s="1"/>
      <c r="V257" s="1"/>
      <c r="W257" s="1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</row>
    <row r="258" spans="19:144" x14ac:dyDescent="0.2">
      <c r="S258" s="1"/>
      <c r="T258" s="1"/>
      <c r="U258" s="1"/>
      <c r="V258" s="1"/>
      <c r="W258" s="1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</row>
    <row r="259" spans="19:144" x14ac:dyDescent="0.2">
      <c r="S259" s="1"/>
      <c r="T259" s="1"/>
      <c r="U259" s="1"/>
      <c r="V259" s="1"/>
      <c r="W259" s="1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</row>
    <row r="260" spans="19:144" x14ac:dyDescent="0.2">
      <c r="S260" s="1"/>
      <c r="T260" s="1"/>
      <c r="U260" s="1"/>
      <c r="V260" s="1"/>
      <c r="W260" s="1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</row>
    <row r="261" spans="19:144" x14ac:dyDescent="0.2">
      <c r="S261" s="1"/>
      <c r="T261" s="1"/>
      <c r="U261" s="1"/>
      <c r="V261" s="1"/>
      <c r="W261" s="1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</row>
    <row r="262" spans="19:144" x14ac:dyDescent="0.2">
      <c r="S262" s="1"/>
      <c r="T262" s="1"/>
      <c r="U262" s="1"/>
      <c r="V262" s="1"/>
      <c r="W262" s="1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</row>
    <row r="263" spans="19:144" x14ac:dyDescent="0.2">
      <c r="S263" s="1"/>
      <c r="T263" s="1"/>
      <c r="U263" s="1"/>
      <c r="V263" s="1"/>
      <c r="W263" s="1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</row>
    <row r="264" spans="19:144" x14ac:dyDescent="0.2">
      <c r="S264" s="1"/>
      <c r="T264" s="1"/>
      <c r="U264" s="1"/>
      <c r="V264" s="1"/>
      <c r="W264" s="1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</row>
    <row r="265" spans="19:144" x14ac:dyDescent="0.2">
      <c r="S265" s="1"/>
      <c r="T265" s="1"/>
      <c r="U265" s="1"/>
      <c r="V265" s="1"/>
      <c r="W265" s="1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</row>
    <row r="266" spans="19:144" x14ac:dyDescent="0.2">
      <c r="S266" s="1"/>
      <c r="T266" s="1"/>
      <c r="U266" s="1"/>
      <c r="V266" s="1"/>
      <c r="W266" s="1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</row>
    <row r="267" spans="19:144" x14ac:dyDescent="0.2">
      <c r="S267" s="1"/>
      <c r="T267" s="1"/>
      <c r="U267" s="1"/>
      <c r="V267" s="1"/>
      <c r="W267" s="1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</row>
    <row r="268" spans="19:144" x14ac:dyDescent="0.2">
      <c r="S268" s="1"/>
      <c r="T268" s="1"/>
      <c r="U268" s="1"/>
      <c r="V268" s="1"/>
      <c r="W268" s="1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</row>
    <row r="269" spans="19:144" x14ac:dyDescent="0.2"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94">
        <v>44713</v>
      </c>
      <c r="B1">
        <v>46.6875</v>
      </c>
    </row>
    <row r="2" spans="1:2" x14ac:dyDescent="0.2">
      <c r="A2" s="94">
        <v>44714</v>
      </c>
      <c r="B2">
        <v>46.5</v>
      </c>
    </row>
    <row r="3" spans="1:2" x14ac:dyDescent="0.2">
      <c r="A3" s="94">
        <v>44715</v>
      </c>
      <c r="B3">
        <v>46.4375</v>
      </c>
    </row>
    <row r="4" spans="1:2" x14ac:dyDescent="0.2">
      <c r="A4" s="94">
        <v>44718</v>
      </c>
      <c r="B4">
        <v>46.625</v>
      </c>
    </row>
    <row r="5" spans="1:2" x14ac:dyDescent="0.2">
      <c r="A5" s="94">
        <v>44719</v>
      </c>
      <c r="B5">
        <v>46.5625</v>
      </c>
    </row>
    <row r="6" spans="1:2" x14ac:dyDescent="0.2">
      <c r="A6" s="94">
        <v>44720</v>
      </c>
      <c r="B6">
        <v>46.625</v>
      </c>
    </row>
    <row r="7" spans="1:2" x14ac:dyDescent="0.2">
      <c r="A7" s="94">
        <v>44721</v>
      </c>
      <c r="B7">
        <v>46.5</v>
      </c>
    </row>
    <row r="8" spans="1:2" x14ac:dyDescent="0.2">
      <c r="A8" s="94">
        <v>44722</v>
      </c>
      <c r="B8">
        <v>46.5625</v>
      </c>
    </row>
    <row r="9" spans="1:2" x14ac:dyDescent="0.2">
      <c r="A9" s="94">
        <v>44725</v>
      </c>
      <c r="B9">
        <v>46.625</v>
      </c>
    </row>
    <row r="10" spans="1:2" x14ac:dyDescent="0.2">
      <c r="A10" s="94">
        <v>44726</v>
      </c>
      <c r="B10">
        <v>46.3125</v>
      </c>
    </row>
    <row r="11" spans="1:2" x14ac:dyDescent="0.2">
      <c r="A11" s="94">
        <v>44727</v>
      </c>
      <c r="B11">
        <v>46.5</v>
      </c>
    </row>
    <row r="12" spans="1:2" x14ac:dyDescent="0.2">
      <c r="A12" s="94">
        <v>44728</v>
      </c>
      <c r="B12">
        <v>46.6875</v>
      </c>
    </row>
    <row r="13" spans="1:2" x14ac:dyDescent="0.2">
      <c r="A13" s="94">
        <v>44733</v>
      </c>
      <c r="B13">
        <v>50.8125</v>
      </c>
    </row>
    <row r="14" spans="1:2" x14ac:dyDescent="0.2">
      <c r="A14" s="94">
        <v>44734</v>
      </c>
      <c r="B14">
        <v>50.6875</v>
      </c>
    </row>
    <row r="15" spans="1:2" x14ac:dyDescent="0.2">
      <c r="A15" s="94">
        <v>44735</v>
      </c>
      <c r="B15">
        <v>50.75</v>
      </c>
    </row>
    <row r="16" spans="1:2" x14ac:dyDescent="0.2">
      <c r="A16" s="94">
        <v>44736</v>
      </c>
      <c r="B16">
        <v>50.5</v>
      </c>
    </row>
    <row r="17" spans="1:2" x14ac:dyDescent="0.2">
      <c r="A17" s="94">
        <v>44739</v>
      </c>
      <c r="B17">
        <v>50.8125</v>
      </c>
    </row>
    <row r="18" spans="1:2" x14ac:dyDescent="0.2">
      <c r="A18" s="94">
        <v>44740</v>
      </c>
      <c r="B18">
        <v>50.5625</v>
      </c>
    </row>
    <row r="19" spans="1:2" x14ac:dyDescent="0.2">
      <c r="A19" s="94">
        <v>44741</v>
      </c>
      <c r="B19">
        <v>50.75</v>
      </c>
    </row>
    <row r="20" spans="1:2" x14ac:dyDescent="0.2">
      <c r="A20" s="94">
        <v>44742</v>
      </c>
      <c r="B20">
        <v>50.625</v>
      </c>
    </row>
    <row r="21" spans="1:2" x14ac:dyDescent="0.2">
      <c r="A21" s="94">
        <v>44743</v>
      </c>
      <c r="B21">
        <v>50.9375</v>
      </c>
    </row>
    <row r="22" spans="1:2" x14ac:dyDescent="0.2">
      <c r="A22" s="94">
        <v>44746</v>
      </c>
      <c r="B22">
        <v>50.875</v>
      </c>
    </row>
    <row r="23" spans="1:2" x14ac:dyDescent="0.2">
      <c r="A23" s="94">
        <v>44747</v>
      </c>
      <c r="B23">
        <v>50.75</v>
      </c>
    </row>
    <row r="24" spans="1:2" x14ac:dyDescent="0.2">
      <c r="A24" s="94">
        <v>44748</v>
      </c>
      <c r="B24">
        <v>51.0625</v>
      </c>
    </row>
    <row r="25" spans="1:2" x14ac:dyDescent="0.2">
      <c r="A25" s="94">
        <v>44749</v>
      </c>
      <c r="B25">
        <v>50.8125</v>
      </c>
    </row>
    <row r="26" spans="1:2" x14ac:dyDescent="0.2">
      <c r="A26" s="94">
        <v>44750</v>
      </c>
      <c r="B26">
        <v>51</v>
      </c>
    </row>
    <row r="27" spans="1:2" x14ac:dyDescent="0.2">
      <c r="A27" s="94">
        <v>44753</v>
      </c>
      <c r="B27">
        <v>51</v>
      </c>
    </row>
    <row r="28" spans="1:2" x14ac:dyDescent="0.2">
      <c r="A28" s="94">
        <v>44754</v>
      </c>
      <c r="B28">
        <v>50.75</v>
      </c>
    </row>
    <row r="29" spans="1:2" x14ac:dyDescent="0.2">
      <c r="A29" s="94">
        <v>44755</v>
      </c>
      <c r="B29">
        <v>50.875</v>
      </c>
    </row>
    <row r="30" spans="1:2" x14ac:dyDescent="0.2">
      <c r="A30" s="94">
        <v>44756</v>
      </c>
      <c r="B30">
        <v>51</v>
      </c>
    </row>
    <row r="31" spans="1:2" x14ac:dyDescent="0.2">
      <c r="A31" s="94">
        <v>44757</v>
      </c>
      <c r="B31">
        <v>50.875</v>
      </c>
    </row>
    <row r="32" spans="1:2" x14ac:dyDescent="0.2">
      <c r="A32" s="94">
        <v>44760</v>
      </c>
      <c r="B32">
        <v>50.8125</v>
      </c>
    </row>
    <row r="33" spans="1:3" x14ac:dyDescent="0.2">
      <c r="A33" s="94">
        <v>44761</v>
      </c>
      <c r="B33">
        <v>50.75</v>
      </c>
    </row>
    <row r="34" spans="1:3" x14ac:dyDescent="0.2">
      <c r="A34" s="94">
        <v>44762</v>
      </c>
      <c r="B34">
        <v>50.5625</v>
      </c>
    </row>
    <row r="35" spans="1:3" x14ac:dyDescent="0.2">
      <c r="A35" s="94">
        <v>44763</v>
      </c>
      <c r="B35">
        <v>51</v>
      </c>
    </row>
    <row r="36" spans="1:3" x14ac:dyDescent="0.2">
      <c r="B36">
        <f>AVERAGE(B21:B35)</f>
        <v>50.87083333333333</v>
      </c>
      <c r="C36" s="96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5">
        <v>43101</v>
      </c>
    </row>
    <row r="2" spans="2:2" x14ac:dyDescent="0.2">
      <c r="B2" s="35">
        <v>43143</v>
      </c>
    </row>
    <row r="3" spans="2:2" x14ac:dyDescent="0.2">
      <c r="B3" s="35">
        <v>43144</v>
      </c>
    </row>
    <row r="4" spans="2:2" x14ac:dyDescent="0.2">
      <c r="B4" s="35">
        <v>43188</v>
      </c>
    </row>
    <row r="5" spans="2:2" x14ac:dyDescent="0.2">
      <c r="B5" s="35">
        <v>43189</v>
      </c>
    </row>
    <row r="6" spans="2:2" x14ac:dyDescent="0.2">
      <c r="B6" s="35">
        <v>43192</v>
      </c>
    </row>
    <row r="7" spans="2:2" x14ac:dyDescent="0.2">
      <c r="B7" s="35">
        <v>43220</v>
      </c>
    </row>
    <row r="8" spans="2:2" x14ac:dyDescent="0.2">
      <c r="B8" s="35">
        <v>43221</v>
      </c>
    </row>
    <row r="9" spans="2:2" x14ac:dyDescent="0.2">
      <c r="B9" s="35">
        <v>43245</v>
      </c>
    </row>
    <row r="10" spans="2:2" x14ac:dyDescent="0.2">
      <c r="B10" s="35">
        <v>43271</v>
      </c>
    </row>
    <row r="11" spans="2:2" x14ac:dyDescent="0.2">
      <c r="B11" s="35">
        <v>43290</v>
      </c>
    </row>
    <row r="12" spans="2:2" x14ac:dyDescent="0.2">
      <c r="B12" s="35">
        <v>43332</v>
      </c>
    </row>
    <row r="13" spans="2:2" x14ac:dyDescent="0.2">
      <c r="B13" s="35">
        <v>43388</v>
      </c>
    </row>
    <row r="14" spans="2:2" x14ac:dyDescent="0.2">
      <c r="B14" s="35">
        <v>43410</v>
      </c>
    </row>
    <row r="15" spans="2:2" x14ac:dyDescent="0.2">
      <c r="B15" s="35">
        <v>43423</v>
      </c>
    </row>
    <row r="16" spans="2:2" x14ac:dyDescent="0.2">
      <c r="B16" s="35">
        <v>43434</v>
      </c>
    </row>
    <row r="17" spans="2:2" x14ac:dyDescent="0.2">
      <c r="B17" s="35">
        <v>43442</v>
      </c>
    </row>
    <row r="18" spans="2:2" x14ac:dyDescent="0.2">
      <c r="B18" s="35">
        <v>43458</v>
      </c>
    </row>
    <row r="19" spans="2:2" x14ac:dyDescent="0.2">
      <c r="B19" s="35">
        <v>43459</v>
      </c>
    </row>
    <row r="20" spans="2:2" x14ac:dyDescent="0.2">
      <c r="B20" s="35">
        <v>43465</v>
      </c>
    </row>
    <row r="21" spans="2:2" x14ac:dyDescent="0.2">
      <c r="B21" s="35">
        <v>43466</v>
      </c>
    </row>
    <row r="22" spans="2:2" x14ac:dyDescent="0.2">
      <c r="B22" s="35">
        <v>43528</v>
      </c>
    </row>
    <row r="23" spans="2:2" x14ac:dyDescent="0.2">
      <c r="B23" s="35">
        <v>43529</v>
      </c>
    </row>
    <row r="24" spans="2:2" x14ac:dyDescent="0.2">
      <c r="B24" s="35">
        <v>43548</v>
      </c>
    </row>
    <row r="25" spans="2:2" x14ac:dyDescent="0.2">
      <c r="B25" s="35">
        <v>43557</v>
      </c>
    </row>
    <row r="26" spans="2:2" x14ac:dyDescent="0.2">
      <c r="B26" s="35">
        <v>43573</v>
      </c>
    </row>
    <row r="27" spans="2:2" x14ac:dyDescent="0.2">
      <c r="B27" s="35">
        <v>43574</v>
      </c>
    </row>
    <row r="28" spans="2:2" x14ac:dyDescent="0.2">
      <c r="B28" s="35">
        <v>43586</v>
      </c>
    </row>
    <row r="29" spans="2:2" x14ac:dyDescent="0.2">
      <c r="B29" s="35">
        <v>43610</v>
      </c>
    </row>
    <row r="30" spans="2:2" x14ac:dyDescent="0.2">
      <c r="B30" s="35">
        <v>43633</v>
      </c>
    </row>
    <row r="31" spans="2:2" x14ac:dyDescent="0.2">
      <c r="B31" s="35">
        <v>43636</v>
      </c>
    </row>
    <row r="32" spans="2:2" x14ac:dyDescent="0.2">
      <c r="B32" s="35">
        <v>43654</v>
      </c>
    </row>
    <row r="33" spans="2:2" x14ac:dyDescent="0.2">
      <c r="B33" s="35">
        <v>43655</v>
      </c>
    </row>
    <row r="34" spans="2:2" x14ac:dyDescent="0.2">
      <c r="B34" s="35">
        <v>43696</v>
      </c>
    </row>
    <row r="35" spans="2:2" x14ac:dyDescent="0.2">
      <c r="B35" s="35">
        <v>43752</v>
      </c>
    </row>
    <row r="36" spans="2:2" x14ac:dyDescent="0.2">
      <c r="B36" s="35">
        <v>43775</v>
      </c>
    </row>
    <row r="37" spans="2:2" x14ac:dyDescent="0.2">
      <c r="B37" s="35">
        <v>43787</v>
      </c>
    </row>
    <row r="38" spans="2:2" x14ac:dyDescent="0.2">
      <c r="B38" s="35">
        <v>43823</v>
      </c>
    </row>
    <row r="39" spans="2:2" x14ac:dyDescent="0.2">
      <c r="B39" s="35">
        <v>43824</v>
      </c>
    </row>
    <row r="40" spans="2:2" x14ac:dyDescent="0.2">
      <c r="B40" s="35">
        <v>43830</v>
      </c>
    </row>
    <row r="41" spans="2:2" x14ac:dyDescent="0.2">
      <c r="B41" s="35">
        <v>43831</v>
      </c>
    </row>
    <row r="42" spans="2:2" x14ac:dyDescent="0.2">
      <c r="B42" s="35">
        <v>43885</v>
      </c>
    </row>
    <row r="43" spans="2:2" x14ac:dyDescent="0.2">
      <c r="B43" s="35">
        <v>43886</v>
      </c>
    </row>
    <row r="44" spans="2:2" x14ac:dyDescent="0.2">
      <c r="B44" s="35">
        <v>43913</v>
      </c>
    </row>
    <row r="45" spans="2:2" x14ac:dyDescent="0.2">
      <c r="B45" s="35">
        <v>43914</v>
      </c>
    </row>
    <row r="46" spans="2:2" x14ac:dyDescent="0.2">
      <c r="B46" s="35">
        <v>43923</v>
      </c>
    </row>
    <row r="47" spans="2:2" x14ac:dyDescent="0.2">
      <c r="B47" s="35">
        <v>43930</v>
      </c>
    </row>
    <row r="48" spans="2:2" x14ac:dyDescent="0.2">
      <c r="B48" s="35">
        <v>43931</v>
      </c>
    </row>
    <row r="49" spans="2:2" x14ac:dyDescent="0.2">
      <c r="B49" s="35">
        <v>43952</v>
      </c>
    </row>
    <row r="50" spans="2:2" x14ac:dyDescent="0.2">
      <c r="B50" s="35">
        <v>43976</v>
      </c>
    </row>
    <row r="51" spans="2:2" x14ac:dyDescent="0.2">
      <c r="B51" s="35">
        <v>43997</v>
      </c>
    </row>
    <row r="52" spans="2:2" x14ac:dyDescent="0.2">
      <c r="B52" s="35">
        <v>44002</v>
      </c>
    </row>
    <row r="53" spans="2:2" x14ac:dyDescent="0.2">
      <c r="B53" s="35">
        <v>44021</v>
      </c>
    </row>
    <row r="54" spans="2:2" x14ac:dyDescent="0.2">
      <c r="B54" s="35">
        <v>44022</v>
      </c>
    </row>
    <row r="55" spans="2:2" x14ac:dyDescent="0.2">
      <c r="B55" s="35">
        <v>44060</v>
      </c>
    </row>
    <row r="56" spans="2:2" x14ac:dyDescent="0.2">
      <c r="B56" s="35">
        <v>44116</v>
      </c>
    </row>
    <row r="57" spans="2:2" x14ac:dyDescent="0.2">
      <c r="B57" s="35">
        <v>44141</v>
      </c>
    </row>
    <row r="58" spans="2:2" x14ac:dyDescent="0.2">
      <c r="B58" s="35">
        <v>44158</v>
      </c>
    </row>
    <row r="59" spans="2:2" x14ac:dyDescent="0.2">
      <c r="B59" s="35">
        <v>44172</v>
      </c>
    </row>
    <row r="60" spans="2:2" x14ac:dyDescent="0.2">
      <c r="B60" s="35">
        <v>44173</v>
      </c>
    </row>
    <row r="61" spans="2:2" x14ac:dyDescent="0.2">
      <c r="B61" s="3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2">
        <v>43202</v>
      </c>
    </row>
    <row r="2" spans="1:4" x14ac:dyDescent="0.2">
      <c r="A2" s="32">
        <v>43200</v>
      </c>
      <c r="B2">
        <v>1</v>
      </c>
      <c r="D2">
        <f>+IF(A1&lt;A2,B2,(IF(A1&lt;A3,B3,0)))</f>
        <v>2</v>
      </c>
    </row>
    <row r="3" spans="1:4" x14ac:dyDescent="0.2">
      <c r="A3" s="32">
        <v>43230</v>
      </c>
      <c r="B3">
        <v>2</v>
      </c>
    </row>
    <row r="4" spans="1:4" x14ac:dyDescent="0.2">
      <c r="A4" s="32">
        <v>43261</v>
      </c>
      <c r="B4">
        <v>3</v>
      </c>
    </row>
    <row r="5" spans="1:4" x14ac:dyDescent="0.2">
      <c r="A5" s="32">
        <v>43291</v>
      </c>
      <c r="B5">
        <v>4</v>
      </c>
    </row>
    <row r="6" spans="1:4" x14ac:dyDescent="0.2">
      <c r="A6" s="32">
        <v>43322</v>
      </c>
      <c r="B6">
        <v>5</v>
      </c>
    </row>
    <row r="7" spans="1:4" x14ac:dyDescent="0.2">
      <c r="A7" s="32">
        <v>43353</v>
      </c>
      <c r="B7">
        <v>6</v>
      </c>
    </row>
    <row r="8" spans="1:4" x14ac:dyDescent="0.2">
      <c r="A8" s="32">
        <v>43383</v>
      </c>
      <c r="B8">
        <v>7</v>
      </c>
    </row>
    <row r="9" spans="1:4" x14ac:dyDescent="0.2">
      <c r="A9" s="3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III</vt:lpstr>
      <vt:lpstr>Hoja1</vt:lpstr>
      <vt:lpstr>Feriados</vt:lpstr>
      <vt:lpstr>Hoja2</vt:lpstr>
      <vt:lpstr>'Serie III'!Área_de_impresión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2022-08-11T13:47:48Z</dcterms:modified>
</cp:coreProperties>
</file>