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A2000\Clase 7\Difusión\"/>
    </mc:Choice>
  </mc:AlternateContent>
  <bookViews>
    <workbookView xWindow="240" yWindow="225" windowWidth="11280" windowHeight="7920"/>
  </bookViews>
  <sheets>
    <sheet name="Clase 7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7'!$D$1:$P$58</definedName>
  </definedNames>
  <calcPr calcId="162913"/>
</workbook>
</file>

<file path=xl/calcChain.xml><?xml version="1.0" encoding="utf-8"?>
<calcChain xmlns="http://schemas.openxmlformats.org/spreadsheetml/2006/main">
  <c r="G11" i="8" l="1"/>
  <c r="B34" i="8"/>
  <c r="N34" i="8" l="1"/>
  <c r="M34" i="8" l="1"/>
  <c r="K48" i="8" l="1"/>
  <c r="I46" i="8"/>
  <c r="C46" i="8"/>
  <c r="I45" i="8"/>
  <c r="C45" i="8"/>
  <c r="I44" i="8"/>
  <c r="C44" i="8"/>
  <c r="I43" i="8"/>
  <c r="C43" i="8"/>
  <c r="I42" i="8"/>
  <c r="C42" i="8"/>
  <c r="I41" i="8"/>
  <c r="C41" i="8"/>
  <c r="I40" i="8"/>
  <c r="C40" i="8"/>
  <c r="I39" i="8"/>
  <c r="C39" i="8"/>
  <c r="I38" i="8"/>
  <c r="C38" i="8"/>
  <c r="I37" i="8"/>
  <c r="C37" i="8"/>
  <c r="I36" i="8"/>
  <c r="C36" i="8"/>
  <c r="L35" i="8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I35" i="8"/>
  <c r="I34" i="8"/>
  <c r="E34" i="8"/>
  <c r="F34" i="8" s="1"/>
  <c r="C35" i="8"/>
  <c r="L33" i="8"/>
  <c r="I33" i="8"/>
  <c r="J28" i="8"/>
  <c r="J27" i="8"/>
  <c r="J26" i="8"/>
  <c r="J25" i="8"/>
  <c r="J24" i="8"/>
  <c r="J23" i="8"/>
  <c r="J22" i="8"/>
  <c r="J21" i="8"/>
  <c r="J20" i="8"/>
  <c r="J19" i="8"/>
  <c r="J18" i="8"/>
  <c r="J17" i="8"/>
  <c r="G14" i="8"/>
  <c r="D34" i="8" s="1"/>
  <c r="J29" i="8" l="1"/>
  <c r="E35" i="8"/>
  <c r="G35" i="8" l="1"/>
  <c r="J35" i="8" s="1"/>
  <c r="K17" i="8" s="1"/>
  <c r="E36" i="8"/>
  <c r="F35" i="8"/>
  <c r="D35" i="8" l="1"/>
  <c r="M35" i="8"/>
  <c r="H35" i="8"/>
  <c r="Q35" i="8" s="1"/>
  <c r="I17" i="8"/>
  <c r="G36" i="8"/>
  <c r="J36" i="8" s="1"/>
  <c r="K18" i="8" s="1"/>
  <c r="L18" i="8" s="1"/>
  <c r="E37" i="8"/>
  <c r="F36" i="8"/>
  <c r="L17" i="8"/>
  <c r="G37" i="8" l="1"/>
  <c r="J37" i="8" s="1"/>
  <c r="K19" i="8" s="1"/>
  <c r="L19" i="8" s="1"/>
  <c r="E38" i="8"/>
  <c r="F37" i="8"/>
  <c r="N35" i="8"/>
  <c r="S35" i="8"/>
  <c r="M36" i="8"/>
  <c r="I18" i="8"/>
  <c r="D36" i="8"/>
  <c r="H36" i="8"/>
  <c r="Q36" i="8" s="1"/>
  <c r="D2" i="7"/>
  <c r="D37" i="8" l="1"/>
  <c r="I19" i="8"/>
  <c r="H37" i="8"/>
  <c r="Q37" i="8" s="1"/>
  <c r="M37" i="8"/>
  <c r="G38" i="8"/>
  <c r="J38" i="8" s="1"/>
  <c r="K20" i="8" s="1"/>
  <c r="L20" i="8" s="1"/>
  <c r="E39" i="8"/>
  <c r="F38" i="8"/>
  <c r="S36" i="8"/>
  <c r="N36" i="8"/>
  <c r="F2" i="4"/>
  <c r="D38" i="8" l="1"/>
  <c r="H38" i="8"/>
  <c r="Q38" i="8" s="1"/>
  <c r="M38" i="8"/>
  <c r="I20" i="8"/>
  <c r="G39" i="8"/>
  <c r="J39" i="8" s="1"/>
  <c r="K21" i="8" s="1"/>
  <c r="L21" i="8" s="1"/>
  <c r="E40" i="8"/>
  <c r="F39" i="8"/>
  <c r="S37" i="8"/>
  <c r="N37" i="8"/>
  <c r="N38" i="8" l="1"/>
  <c r="S38" i="8"/>
  <c r="G40" i="8"/>
  <c r="J40" i="8" s="1"/>
  <c r="K22" i="8" s="1"/>
  <c r="L22" i="8" s="1"/>
  <c r="E41" i="8"/>
  <c r="F40" i="8"/>
  <c r="H39" i="8"/>
  <c r="Q39" i="8" s="1"/>
  <c r="M39" i="8"/>
  <c r="D39" i="8"/>
  <c r="I21" i="8"/>
  <c r="G41" i="8" l="1"/>
  <c r="J41" i="8" s="1"/>
  <c r="K23" i="8" s="1"/>
  <c r="L23" i="8" s="1"/>
  <c r="E42" i="8"/>
  <c r="F41" i="8"/>
  <c r="N39" i="8"/>
  <c r="S39" i="8"/>
  <c r="I22" i="8"/>
  <c r="M40" i="8"/>
  <c r="D40" i="8"/>
  <c r="H40" i="8"/>
  <c r="Q40" i="8" s="1"/>
  <c r="D41" i="8" l="1"/>
  <c r="H41" i="8"/>
  <c r="Q41" i="8" s="1"/>
  <c r="M41" i="8"/>
  <c r="I23" i="8"/>
  <c r="G42" i="8"/>
  <c r="J42" i="8" s="1"/>
  <c r="K24" i="8" s="1"/>
  <c r="L24" i="8" s="1"/>
  <c r="F42" i="8"/>
  <c r="E43" i="8"/>
  <c r="S40" i="8"/>
  <c r="N40" i="8"/>
  <c r="F43" i="8" l="1"/>
  <c r="E44" i="8"/>
  <c r="G43" i="8"/>
  <c r="J43" i="8" s="1"/>
  <c r="K25" i="8" s="1"/>
  <c r="L25" i="8" s="1"/>
  <c r="S41" i="8"/>
  <c r="N41" i="8"/>
  <c r="D42" i="8"/>
  <c r="I24" i="8"/>
  <c r="H42" i="8"/>
  <c r="Q42" i="8" s="1"/>
  <c r="M42" i="8"/>
  <c r="E45" i="8" l="1"/>
  <c r="G44" i="8"/>
  <c r="J44" i="8" s="1"/>
  <c r="K26" i="8" s="1"/>
  <c r="L26" i="8" s="1"/>
  <c r="F44" i="8"/>
  <c r="N42" i="8"/>
  <c r="S42" i="8"/>
  <c r="M43" i="8"/>
  <c r="D43" i="8"/>
  <c r="H43" i="8"/>
  <c r="Q43" i="8" s="1"/>
  <c r="I25" i="8"/>
  <c r="I26" i="8" l="1"/>
  <c r="M44" i="8"/>
  <c r="D44" i="8"/>
  <c r="H44" i="8"/>
  <c r="Q44" i="8" s="1"/>
  <c r="F45" i="8"/>
  <c r="E46" i="8"/>
  <c r="G45" i="8"/>
  <c r="J45" i="8" s="1"/>
  <c r="K27" i="8" s="1"/>
  <c r="L27" i="8" s="1"/>
  <c r="N43" i="8"/>
  <c r="S43" i="8"/>
  <c r="N44" i="8" l="1"/>
  <c r="S44" i="8"/>
  <c r="F46" i="8"/>
  <c r="D46" i="8" s="1"/>
  <c r="G46" i="8"/>
  <c r="J46" i="8" s="1"/>
  <c r="K28" i="8" s="1"/>
  <c r="L28" i="8" s="1"/>
  <c r="M45" i="8"/>
  <c r="H45" i="8"/>
  <c r="Q45" i="8" s="1"/>
  <c r="D45" i="8"/>
  <c r="I27" i="8"/>
  <c r="N45" i="8" l="1"/>
  <c r="S45" i="8"/>
  <c r="M46" i="8"/>
  <c r="H46" i="8"/>
  <c r="Q46" i="8" s="1"/>
  <c r="I28" i="8"/>
  <c r="N46" i="8" l="1"/>
  <c r="S46" i="8"/>
  <c r="K10" i="8" l="1"/>
  <c r="K29" i="8" l="1"/>
  <c r="L29" i="8" s="1"/>
  <c r="N48" i="8" l="1"/>
  <c r="R46" i="8" l="1"/>
  <c r="T46" i="8" s="1"/>
  <c r="U46" i="8" s="1"/>
  <c r="R45" i="8"/>
  <c r="T45" i="8" s="1"/>
  <c r="U45" i="8" s="1"/>
  <c r="R44" i="8"/>
  <c r="T44" i="8" s="1"/>
  <c r="U44" i="8" s="1"/>
  <c r="R43" i="8"/>
  <c r="T43" i="8" s="1"/>
  <c r="U43" i="8" s="1"/>
  <c r="R42" i="8"/>
  <c r="T42" i="8" s="1"/>
  <c r="U42" i="8" s="1"/>
  <c r="R41" i="8"/>
  <c r="T41" i="8" s="1"/>
  <c r="U41" i="8" s="1"/>
  <c r="R40" i="8"/>
  <c r="T40" i="8" s="1"/>
  <c r="U40" i="8" s="1"/>
  <c r="R39" i="8"/>
  <c r="T39" i="8" s="1"/>
  <c r="U39" i="8" s="1"/>
  <c r="R38" i="8"/>
  <c r="T38" i="8" s="1"/>
  <c r="U38" i="8" s="1"/>
  <c r="R37" i="8"/>
  <c r="T37" i="8" s="1"/>
  <c r="U37" i="8" s="1"/>
  <c r="R36" i="8"/>
  <c r="T36" i="8" s="1"/>
  <c r="U36" i="8" s="1"/>
  <c r="R35" i="8"/>
  <c r="T35" i="8" s="1"/>
  <c r="K11" i="8"/>
  <c r="R32" i="8"/>
  <c r="T48" i="8" l="1"/>
  <c r="U35" i="8"/>
  <c r="U48" i="8" s="1"/>
  <c r="K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<sst xmlns="http://schemas.openxmlformats.org/spreadsheetml/2006/main" count="43" uniqueCount="41">
  <si>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</si>
  <si>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</si>
  <si>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</si>
  <si>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</si>
  <si>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</si>
  <si>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</si>
  <si>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</si>
  <si>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</si>
  <si>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</si>
  <si>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</si>
  <si>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</si>
  <si>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</si>
  <si>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</si>
  <si>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</si>
  <si>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</si>
  <si>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</si>
  <si>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</si>
  <si>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</si>
  <si>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</si>
  <si>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</si>
  <si>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</si>
  <si>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</si>
  <si>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</si>
  <si>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</si>
  <si>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</si>
  <si>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</si>
  <si>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</si>
  <si>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</si>
  <si>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</si>
  <si>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</si>
  <si>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</si>
  <si>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Duration (años):</t>
  </si>
  <si>
    <t>Calificación (Fix):</t>
  </si>
  <si>
    <t>Plazo (meses):</t>
  </si>
  <si>
    <t>Intereses:</t>
  </si>
  <si>
    <t>Trimestral vencido</t>
  </si>
  <si>
    <t>Cupón:</t>
  </si>
  <si>
    <t>Cupón a licitar:</t>
  </si>
  <si>
    <t>TC Inicial:</t>
  </si>
  <si>
    <t>AA</t>
  </si>
  <si>
    <t>ON Aeropuertos Argentina 2000 - Clase 7 (Dólar 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</si>
</sst>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right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15" fontId="3" fillId="4" borderId="10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165" fontId="3" fillId="4" borderId="5" xfId="2" applyNumberFormat="1" applyFont="1" applyFill="1" applyBorder="1" applyAlignment="1" applyProtection="1">
      <alignment horizontal="center" vertical="center"/>
    </xf>
    <xf numFmtId="165" fontId="3" fillId="4" borderId="8" xfId="2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15" fontId="2" fillId="4" borderId="1" xfId="0" applyNumberFormat="1" applyFont="1" applyFill="1" applyBorder="1" applyAlignment="1" applyProtection="1">
      <alignment horizontal="center"/>
    </xf>
    <xf numFmtId="38" fontId="2" fillId="4" borderId="2" xfId="0" applyNumberFormat="1" applyFont="1" applyFill="1" applyBorder="1" applyAlignment="1" applyProtection="1">
      <alignment horizontal="center" vertical="center"/>
    </xf>
    <xf numFmtId="40" fontId="2" fillId="4" borderId="2" xfId="0" applyNumberFormat="1" applyFont="1" applyFill="1" applyBorder="1" applyAlignment="1" applyProtection="1">
      <alignment horizontal="center" vertical="center"/>
    </xf>
    <xf numFmtId="38" fontId="2" fillId="4" borderId="14" xfId="0" applyNumberFormat="1" applyFont="1" applyFill="1" applyBorder="1" applyAlignment="1" applyProtection="1">
      <alignment horizontal="center" vertical="center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10" fontId="2" fillId="4" borderId="9" xfId="3" applyNumberFormat="1" applyFont="1" applyFill="1" applyBorder="1" applyAlignment="1" applyProtection="1">
      <alignment horizontal="center"/>
    </xf>
    <xf numFmtId="40" fontId="3" fillId="4" borderId="8" xfId="0" applyNumberFormat="1" applyFont="1" applyFill="1" applyBorder="1" applyAlignment="1" applyProtection="1">
      <alignment horizontal="center" vertical="center"/>
    </xf>
    <xf numFmtId="10" fontId="2" fillId="4" borderId="2" xfId="3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49</xdr:row>
      <xdr:rowOff>38100</xdr:rowOff>
    </xdr:from>
    <xdr:to>
      <xdr:col>14</xdr:col>
      <xdr:colOff>28576</xdr:colOff>
      <xdr:row>54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704850</xdr:colOff>
      <xdr:row>1</xdr:row>
      <xdr:rowOff>133350</xdr:rowOff>
    </xdr:from>
    <xdr:to>
      <xdr:col>15</xdr:col>
      <xdr:colOff>714376</xdr:colOff>
      <xdr:row>6</xdr:row>
      <xdr:rowOff>12841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6" t="10997" r="32509" b="10013"/>
        <a:stretch/>
      </xdr:blipFill>
      <xdr:spPr>
        <a:xfrm>
          <a:off x="8467725" y="276225"/>
          <a:ext cx="1533526" cy="593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85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93" t="s">
        <v>40</v>
      </c>
      <c r="G8" s="94"/>
      <c r="H8" s="94"/>
      <c r="I8" s="94"/>
      <c r="J8" s="94"/>
      <c r="K8" s="94"/>
      <c r="L8" s="94"/>
      <c r="M8" s="94"/>
      <c r="N8" s="94"/>
      <c r="O8" s="95"/>
      <c r="P8" s="96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70" t="s">
        <v>0</v>
      </c>
      <c r="G10" s="71">
        <v>44750</v>
      </c>
      <c r="H10" s="72"/>
      <c r="I10" s="73" t="s">
        <v>1</v>
      </c>
      <c r="J10" s="74"/>
      <c r="K10" s="75">
        <f>XIRR(N34:N46,D34:D46)</f>
        <v>2.9802322387695314E-9</v>
      </c>
      <c r="L10" s="76"/>
      <c r="M10" s="73" t="s">
        <v>34</v>
      </c>
      <c r="N10" s="74"/>
      <c r="O10" s="75" t="s">
        <v>35</v>
      </c>
      <c r="P10" s="76"/>
      <c r="Q10" s="42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7" t="s">
        <v>3</v>
      </c>
      <c r="G11" s="78">
        <f>+B46</f>
        <v>45846</v>
      </c>
      <c r="H11" s="79"/>
      <c r="I11" s="80" t="s">
        <v>21</v>
      </c>
      <c r="J11" s="81"/>
      <c r="K11" s="82">
        <f>+NOMINAL(K10,4)</f>
        <v>2.9802320611338473E-9</v>
      </c>
      <c r="L11" s="83"/>
      <c r="M11" s="80" t="s">
        <v>38</v>
      </c>
      <c r="N11" s="81"/>
      <c r="O11" s="91">
        <v>126.1833</v>
      </c>
      <c r="P11" s="92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41"/>
      <c r="F12" s="77" t="s">
        <v>36</v>
      </c>
      <c r="G12" s="82" t="s">
        <v>28</v>
      </c>
      <c r="H12" s="83"/>
      <c r="I12" s="80" t="s">
        <v>31</v>
      </c>
      <c r="J12" s="81"/>
      <c r="K12" s="68">
        <f>+(U48/T48)</f>
        <v>3.0027397260273974</v>
      </c>
      <c r="L12" s="69"/>
      <c r="M12" s="80" t="s">
        <v>2</v>
      </c>
      <c r="N12" s="81"/>
      <c r="O12" s="82">
        <v>1</v>
      </c>
      <c r="P12" s="83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7"/>
      <c r="G13" s="64"/>
      <c r="H13" s="65"/>
      <c r="I13" s="80" t="s">
        <v>32</v>
      </c>
      <c r="J13" s="81"/>
      <c r="K13" s="68" t="s">
        <v>39</v>
      </c>
      <c r="L13" s="69"/>
      <c r="M13" s="80" t="s">
        <v>5</v>
      </c>
      <c r="N13" s="81"/>
      <c r="O13" s="66">
        <v>20000000</v>
      </c>
      <c r="P13" s="6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84" t="s">
        <v>4</v>
      </c>
      <c r="G14" s="85">
        <f>+G10</f>
        <v>44750</v>
      </c>
      <c r="H14" s="86"/>
      <c r="I14" s="87" t="s">
        <v>33</v>
      </c>
      <c r="J14" s="88"/>
      <c r="K14" s="89">
        <v>36</v>
      </c>
      <c r="L14" s="90"/>
      <c r="M14" s="87" t="s">
        <v>37</v>
      </c>
      <c r="N14" s="88"/>
      <c r="O14" s="62">
        <v>0</v>
      </c>
      <c r="P14" s="6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97" t="s">
        <v>12</v>
      </c>
      <c r="J16" s="98" t="s">
        <v>19</v>
      </c>
      <c r="K16" s="98" t="s">
        <v>13</v>
      </c>
      <c r="L16" s="99" t="s">
        <v>14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6:142" ht="12.75" customHeight="1" x14ac:dyDescent="0.2">
      <c r="I17" s="100">
        <f>+F35</f>
        <v>44842</v>
      </c>
      <c r="J17" s="101">
        <f t="shared" ref="J17:J28" si="0">+$O$13*K35/100</f>
        <v>0</v>
      </c>
      <c r="K17" s="101">
        <f t="shared" ref="K17:K28" si="1">+$O$13*J35/100</f>
        <v>0</v>
      </c>
      <c r="L17" s="102">
        <f>SUM(J17:K17)</f>
        <v>0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6:142" ht="12.75" customHeight="1" x14ac:dyDescent="0.2">
      <c r="I18" s="100">
        <f t="shared" ref="I18:I28" si="2">+F36</f>
        <v>44934</v>
      </c>
      <c r="J18" s="101">
        <f t="shared" si="0"/>
        <v>0</v>
      </c>
      <c r="K18" s="101">
        <f t="shared" si="1"/>
        <v>0</v>
      </c>
      <c r="L18" s="102">
        <f>SUM(J18:K18)</f>
        <v>0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6:142" ht="12.75" customHeight="1" x14ac:dyDescent="0.2">
      <c r="I19" s="100">
        <f t="shared" si="2"/>
        <v>45024</v>
      </c>
      <c r="J19" s="101">
        <f t="shared" si="0"/>
        <v>0</v>
      </c>
      <c r="K19" s="101">
        <f t="shared" si="1"/>
        <v>0</v>
      </c>
      <c r="L19" s="102">
        <f t="shared" ref="L19:L28" si="3">SUM(J19:K19)</f>
        <v>0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6:142" ht="12.75" customHeight="1" x14ac:dyDescent="0.2">
      <c r="I20" s="100">
        <f t="shared" si="2"/>
        <v>45115</v>
      </c>
      <c r="J20" s="101">
        <f t="shared" si="0"/>
        <v>0</v>
      </c>
      <c r="K20" s="101">
        <f t="shared" si="1"/>
        <v>0</v>
      </c>
      <c r="L20" s="102">
        <f t="shared" si="3"/>
        <v>0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6:142" ht="12.75" customHeight="1" x14ac:dyDescent="0.2">
      <c r="I21" s="100">
        <f t="shared" si="2"/>
        <v>45207</v>
      </c>
      <c r="J21" s="101">
        <f t="shared" si="0"/>
        <v>0</v>
      </c>
      <c r="K21" s="101">
        <f t="shared" si="1"/>
        <v>0</v>
      </c>
      <c r="L21" s="102">
        <f t="shared" si="3"/>
        <v>0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6:142" ht="12.75" customHeight="1" x14ac:dyDescent="0.2">
      <c r="I22" s="100">
        <f t="shared" si="2"/>
        <v>45299</v>
      </c>
      <c r="J22" s="101">
        <f t="shared" si="0"/>
        <v>0</v>
      </c>
      <c r="K22" s="101">
        <f t="shared" si="1"/>
        <v>0</v>
      </c>
      <c r="L22" s="102">
        <f t="shared" si="3"/>
        <v>0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6:142" ht="12.75" customHeight="1" x14ac:dyDescent="0.2">
      <c r="I23" s="100">
        <f t="shared" si="2"/>
        <v>45390</v>
      </c>
      <c r="J23" s="101">
        <f t="shared" si="0"/>
        <v>0</v>
      </c>
      <c r="K23" s="101">
        <f t="shared" si="1"/>
        <v>0</v>
      </c>
      <c r="L23" s="102">
        <f t="shared" si="3"/>
        <v>0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6:142" ht="12.75" customHeight="1" x14ac:dyDescent="0.2">
      <c r="I24" s="100">
        <f t="shared" si="2"/>
        <v>45481</v>
      </c>
      <c r="J24" s="101">
        <f t="shared" si="0"/>
        <v>0</v>
      </c>
      <c r="K24" s="101">
        <f t="shared" si="1"/>
        <v>0</v>
      </c>
      <c r="L24" s="102">
        <f t="shared" si="3"/>
        <v>0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6:142" ht="12.75" customHeight="1" x14ac:dyDescent="0.2">
      <c r="I25" s="100">
        <f t="shared" si="2"/>
        <v>45573</v>
      </c>
      <c r="J25" s="101">
        <f t="shared" si="0"/>
        <v>0</v>
      </c>
      <c r="K25" s="101">
        <f t="shared" si="1"/>
        <v>0</v>
      </c>
      <c r="L25" s="102">
        <f t="shared" si="3"/>
        <v>0</v>
      </c>
      <c r="M25" s="8"/>
      <c r="O25" s="31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6:142" ht="12.75" customHeight="1" x14ac:dyDescent="0.2">
      <c r="I26" s="100">
        <f t="shared" si="2"/>
        <v>45665</v>
      </c>
      <c r="J26" s="101">
        <f t="shared" si="0"/>
        <v>0</v>
      </c>
      <c r="K26" s="101">
        <f t="shared" si="1"/>
        <v>0</v>
      </c>
      <c r="L26" s="102">
        <f t="shared" si="3"/>
        <v>0</v>
      </c>
      <c r="M26" s="8"/>
      <c r="O26" s="31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6:142" ht="12.75" customHeight="1" x14ac:dyDescent="0.2">
      <c r="I27" s="100">
        <f t="shared" si="2"/>
        <v>45755</v>
      </c>
      <c r="J27" s="101">
        <f t="shared" si="0"/>
        <v>0</v>
      </c>
      <c r="K27" s="101">
        <f t="shared" si="1"/>
        <v>0</v>
      </c>
      <c r="L27" s="102">
        <f t="shared" si="3"/>
        <v>0</v>
      </c>
      <c r="M27" s="8"/>
      <c r="O27" s="31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6:142" ht="12.75" customHeight="1" x14ac:dyDescent="0.2">
      <c r="I28" s="100">
        <f t="shared" si="2"/>
        <v>45846</v>
      </c>
      <c r="J28" s="101">
        <f t="shared" si="0"/>
        <v>20000000</v>
      </c>
      <c r="K28" s="101">
        <f t="shared" si="1"/>
        <v>0</v>
      </c>
      <c r="L28" s="102">
        <f t="shared" si="3"/>
        <v>20000000</v>
      </c>
      <c r="M28" s="8"/>
      <c r="O28" s="31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6:142" ht="12.75" customHeight="1" x14ac:dyDescent="0.2">
      <c r="I29" s="103" t="s">
        <v>14</v>
      </c>
      <c r="J29" s="104">
        <f>SUM(J17:J28)</f>
        <v>20000000</v>
      </c>
      <c r="K29" s="104">
        <f>SUM(K17:K28)</f>
        <v>0</v>
      </c>
      <c r="L29" s="105">
        <f>SUM(J29:K29)</f>
        <v>20000000</v>
      </c>
      <c r="M29" s="8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6:142" x14ac:dyDescent="0.2">
      <c r="G30" s="53"/>
      <c r="H30" s="6"/>
      <c r="I30" s="6"/>
      <c r="L30" s="7"/>
      <c r="M30" s="8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</row>
    <row r="31" spans="6:142" ht="14.25" customHeight="1" x14ac:dyDescent="0.2">
      <c r="F31" s="114" t="s">
        <v>20</v>
      </c>
      <c r="G31" s="115" t="s">
        <v>15</v>
      </c>
      <c r="H31" s="115" t="s">
        <v>16</v>
      </c>
      <c r="I31" s="115" t="s">
        <v>24</v>
      </c>
      <c r="J31" s="116" t="s">
        <v>23</v>
      </c>
      <c r="K31" s="116" t="s">
        <v>6</v>
      </c>
      <c r="L31" s="116" t="s">
        <v>17</v>
      </c>
      <c r="M31" s="117" t="s">
        <v>7</v>
      </c>
      <c r="N31" s="118" t="s">
        <v>18</v>
      </c>
      <c r="Q31" s="9" t="s">
        <v>22</v>
      </c>
      <c r="R31" s="9" t="s">
        <v>8</v>
      </c>
      <c r="S31" s="9" t="s">
        <v>9</v>
      </c>
      <c r="T31" s="9" t="s">
        <v>10</v>
      </c>
      <c r="U31" s="9" t="s">
        <v>11</v>
      </c>
      <c r="V31" s="9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6:142" x14ac:dyDescent="0.2">
      <c r="F32" s="119"/>
      <c r="G32" s="120"/>
      <c r="H32" s="120"/>
      <c r="I32" s="120"/>
      <c r="J32" s="121"/>
      <c r="K32" s="121"/>
      <c r="L32" s="121"/>
      <c r="M32" s="122"/>
      <c r="N32" s="123"/>
      <c r="Q32" s="10"/>
      <c r="R32" s="11">
        <f>+K10</f>
        <v>2.9802322387695314E-9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2:142" x14ac:dyDescent="0.2">
      <c r="B33" s="1" t="s">
        <v>26</v>
      </c>
      <c r="F33" s="106"/>
      <c r="G33" s="107"/>
      <c r="H33" s="107"/>
      <c r="I33" s="124">
        <f>+I34</f>
        <v>0</v>
      </c>
      <c r="J33" s="108"/>
      <c r="K33" s="108"/>
      <c r="L33" s="125">
        <f>+L34</f>
        <v>100</v>
      </c>
      <c r="M33" s="108"/>
      <c r="N33" s="109"/>
      <c r="Q33" s="10"/>
      <c r="R33" s="11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2:142" s="14" customFormat="1" ht="12.75" customHeight="1" x14ac:dyDescent="0.2">
      <c r="B34" s="30">
        <f>+G10</f>
        <v>44750</v>
      </c>
      <c r="D34" s="30">
        <f>+G14</f>
        <v>44750</v>
      </c>
      <c r="E34" s="46">
        <f>+G10</f>
        <v>44750</v>
      </c>
      <c r="F34" s="110">
        <f>+E34</f>
        <v>44750</v>
      </c>
      <c r="G34" s="111"/>
      <c r="H34" s="111"/>
      <c r="I34" s="126">
        <f t="shared" ref="I34:I46" si="4">+$O$14</f>
        <v>0</v>
      </c>
      <c r="J34" s="111"/>
      <c r="K34" s="111"/>
      <c r="L34" s="112">
        <v>100</v>
      </c>
      <c r="M34" s="112">
        <f>-O12*100</f>
        <v>-100</v>
      </c>
      <c r="N34" s="113">
        <f>+O13*-1</f>
        <v>-20000000</v>
      </c>
      <c r="O34" s="1"/>
      <c r="P34" s="1"/>
      <c r="Q34" s="12"/>
      <c r="R34" s="12"/>
      <c r="S34" s="13"/>
      <c r="T34" s="13"/>
      <c r="U34" s="13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4" customFormat="1" ht="12.75" customHeight="1" x14ac:dyDescent="0.2">
      <c r="B35" s="30">
        <v>44842</v>
      </c>
      <c r="C35" s="39">
        <f>+B35-B34</f>
        <v>92</v>
      </c>
      <c r="D35" s="30">
        <f>+F35</f>
        <v>44842</v>
      </c>
      <c r="E35" s="46">
        <f>+E34+C35</f>
        <v>44842</v>
      </c>
      <c r="F35" s="49">
        <f t="shared" ref="F35:F46" si="5">+E35</f>
        <v>44842</v>
      </c>
      <c r="G35" s="50">
        <f t="shared" ref="G35:G46" si="6">+E35-E34</f>
        <v>92</v>
      </c>
      <c r="H35" s="50">
        <f t="shared" ref="H35:H46" si="7">+IF(F35-$G$14&lt;0,0,F35-$G$14)</f>
        <v>92</v>
      </c>
      <c r="I35" s="48">
        <f t="shared" si="4"/>
        <v>0</v>
      </c>
      <c r="J35" s="51">
        <f t="shared" ref="J35:J46" si="8">+I35/365*G35*L34</f>
        <v>0</v>
      </c>
      <c r="K35" s="52">
        <v>0</v>
      </c>
      <c r="L35" s="52">
        <f t="shared" ref="L35:L46" si="9">+L34-K35</f>
        <v>100</v>
      </c>
      <c r="M35" s="52">
        <f t="shared" ref="M35:M46" si="10">+IF(F35&gt;$G$14,J35+K35,0)</f>
        <v>0</v>
      </c>
      <c r="N35" s="54">
        <f t="shared" ref="N35:N46" si="11">+M35*$O$13/100</f>
        <v>0</v>
      </c>
      <c r="O35" s="1"/>
      <c r="P35" s="1"/>
      <c r="Q35" s="18">
        <f>H35/365</f>
        <v>0.25205479452054796</v>
      </c>
      <c r="R35" s="18">
        <f>1/(1+$K$10)^(H35/365)</f>
        <v>0.99999999924881822</v>
      </c>
      <c r="S35" s="19">
        <f>+M35</f>
        <v>0</v>
      </c>
      <c r="T35" s="19">
        <f>+S35*R35</f>
        <v>0</v>
      </c>
      <c r="U35" s="19">
        <f>+T35*Q35</f>
        <v>0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4" customFormat="1" ht="12.75" customHeight="1" x14ac:dyDescent="0.2">
      <c r="B36" s="30">
        <v>44934</v>
      </c>
      <c r="C36" s="39">
        <f t="shared" ref="C36:C46" si="12">+B36-B35</f>
        <v>92</v>
      </c>
      <c r="D36" s="30">
        <f t="shared" ref="D36:D46" si="13">+F36</f>
        <v>44934</v>
      </c>
      <c r="E36" s="46">
        <f t="shared" ref="E36:E46" si="14">+E35+C36</f>
        <v>44934</v>
      </c>
      <c r="F36" s="49">
        <f t="shared" si="5"/>
        <v>44934</v>
      </c>
      <c r="G36" s="50">
        <f t="shared" si="6"/>
        <v>92</v>
      </c>
      <c r="H36" s="50">
        <f t="shared" si="7"/>
        <v>184</v>
      </c>
      <c r="I36" s="48">
        <f t="shared" si="4"/>
        <v>0</v>
      </c>
      <c r="J36" s="51">
        <f t="shared" si="8"/>
        <v>0</v>
      </c>
      <c r="K36" s="52">
        <v>0</v>
      </c>
      <c r="L36" s="52">
        <f t="shared" si="9"/>
        <v>100</v>
      </c>
      <c r="M36" s="52">
        <f t="shared" si="10"/>
        <v>0</v>
      </c>
      <c r="N36" s="54">
        <f t="shared" si="11"/>
        <v>0</v>
      </c>
      <c r="O36" s="1"/>
      <c r="P36" s="1"/>
      <c r="Q36" s="18">
        <f t="shared" ref="Q36:Q46" si="15">H36/365</f>
        <v>0.50410958904109593</v>
      </c>
      <c r="R36" s="18">
        <f t="shared" ref="R36:R46" si="16">1/(1+$K$10)^(H36/365)</f>
        <v>0.99999999849763643</v>
      </c>
      <c r="S36" s="19">
        <f t="shared" ref="S36:S46" si="17">+M36</f>
        <v>0</v>
      </c>
      <c r="T36" s="19">
        <f t="shared" ref="T36:T46" si="18">+S36*R36</f>
        <v>0</v>
      </c>
      <c r="U36" s="19">
        <f t="shared" ref="U36:U46" si="19">+T36*Q36</f>
        <v>0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4" customFormat="1" ht="12.75" customHeight="1" x14ac:dyDescent="0.2">
      <c r="B37" s="30">
        <v>45024</v>
      </c>
      <c r="C37" s="39">
        <f t="shared" si="12"/>
        <v>90</v>
      </c>
      <c r="D37" s="30">
        <f t="shared" si="13"/>
        <v>45024</v>
      </c>
      <c r="E37" s="46">
        <f t="shared" si="14"/>
        <v>45024</v>
      </c>
      <c r="F37" s="49">
        <f t="shared" si="5"/>
        <v>45024</v>
      </c>
      <c r="G37" s="50">
        <f t="shared" si="6"/>
        <v>90</v>
      </c>
      <c r="H37" s="50">
        <f t="shared" si="7"/>
        <v>274</v>
      </c>
      <c r="I37" s="48">
        <f t="shared" si="4"/>
        <v>0</v>
      </c>
      <c r="J37" s="51">
        <f t="shared" si="8"/>
        <v>0</v>
      </c>
      <c r="K37" s="52">
        <v>0</v>
      </c>
      <c r="L37" s="52">
        <f t="shared" si="9"/>
        <v>100</v>
      </c>
      <c r="M37" s="52">
        <f t="shared" si="10"/>
        <v>0</v>
      </c>
      <c r="N37" s="54">
        <f t="shared" si="11"/>
        <v>0</v>
      </c>
      <c r="O37" s="1"/>
      <c r="P37" s="1"/>
      <c r="Q37" s="18">
        <f t="shared" si="15"/>
        <v>0.75068493150684934</v>
      </c>
      <c r="R37" s="18">
        <f t="shared" si="16"/>
        <v>0.99999999776278448</v>
      </c>
      <c r="S37" s="19">
        <f t="shared" si="17"/>
        <v>0</v>
      </c>
      <c r="T37" s="19">
        <f t="shared" si="18"/>
        <v>0</v>
      </c>
      <c r="U37" s="19">
        <f t="shared" si="19"/>
        <v>0</v>
      </c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4" customFormat="1" ht="12.75" customHeight="1" x14ac:dyDescent="0.2">
      <c r="B38" s="30">
        <v>45115</v>
      </c>
      <c r="C38" s="39">
        <f t="shared" si="12"/>
        <v>91</v>
      </c>
      <c r="D38" s="30">
        <f t="shared" si="13"/>
        <v>45115</v>
      </c>
      <c r="E38" s="46">
        <f t="shared" si="14"/>
        <v>45115</v>
      </c>
      <c r="F38" s="49">
        <f t="shared" si="5"/>
        <v>45115</v>
      </c>
      <c r="G38" s="50">
        <f t="shared" si="6"/>
        <v>91</v>
      </c>
      <c r="H38" s="50">
        <f t="shared" si="7"/>
        <v>365</v>
      </c>
      <c r="I38" s="48">
        <f t="shared" si="4"/>
        <v>0</v>
      </c>
      <c r="J38" s="51">
        <f t="shared" si="8"/>
        <v>0</v>
      </c>
      <c r="K38" s="52">
        <v>0</v>
      </c>
      <c r="L38" s="52">
        <f t="shared" si="9"/>
        <v>100</v>
      </c>
      <c r="M38" s="52">
        <f t="shared" si="10"/>
        <v>0</v>
      </c>
      <c r="N38" s="54">
        <f t="shared" si="11"/>
        <v>0</v>
      </c>
      <c r="O38" s="1"/>
      <c r="P38" s="1"/>
      <c r="Q38" s="18">
        <f t="shared" si="15"/>
        <v>1</v>
      </c>
      <c r="R38" s="18">
        <f t="shared" si="16"/>
        <v>0.99999999701976772</v>
      </c>
      <c r="S38" s="19">
        <f t="shared" si="17"/>
        <v>0</v>
      </c>
      <c r="T38" s="19">
        <f t="shared" si="18"/>
        <v>0</v>
      </c>
      <c r="U38" s="19">
        <f t="shared" si="19"/>
        <v>0</v>
      </c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s="14" customFormat="1" ht="12.75" customHeight="1" x14ac:dyDescent="0.2">
      <c r="B39" s="30">
        <v>45207</v>
      </c>
      <c r="C39" s="39">
        <f t="shared" si="12"/>
        <v>92</v>
      </c>
      <c r="D39" s="30">
        <f t="shared" si="13"/>
        <v>45207</v>
      </c>
      <c r="E39" s="46">
        <f t="shared" si="14"/>
        <v>45207</v>
      </c>
      <c r="F39" s="49">
        <f t="shared" si="5"/>
        <v>45207</v>
      </c>
      <c r="G39" s="50">
        <f t="shared" si="6"/>
        <v>92</v>
      </c>
      <c r="H39" s="50">
        <f t="shared" si="7"/>
        <v>457</v>
      </c>
      <c r="I39" s="48">
        <f t="shared" si="4"/>
        <v>0</v>
      </c>
      <c r="J39" s="51">
        <f t="shared" si="8"/>
        <v>0</v>
      </c>
      <c r="K39" s="52">
        <v>0</v>
      </c>
      <c r="L39" s="52">
        <f t="shared" si="9"/>
        <v>100</v>
      </c>
      <c r="M39" s="52">
        <f t="shared" si="10"/>
        <v>0</v>
      </c>
      <c r="N39" s="54">
        <f t="shared" si="11"/>
        <v>0</v>
      </c>
      <c r="O39" s="1"/>
      <c r="P39" s="1"/>
      <c r="Q39" s="18">
        <f t="shared" si="15"/>
        <v>1.252054794520548</v>
      </c>
      <c r="R39" s="18">
        <f t="shared" si="16"/>
        <v>0.99999999626858593</v>
      </c>
      <c r="S39" s="19">
        <f t="shared" si="17"/>
        <v>0</v>
      </c>
      <c r="T39" s="19">
        <f t="shared" si="18"/>
        <v>0</v>
      </c>
      <c r="U39" s="19">
        <f t="shared" si="19"/>
        <v>0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2:142" s="14" customFormat="1" ht="12.75" customHeight="1" x14ac:dyDescent="0.2">
      <c r="B40" s="30">
        <v>45299</v>
      </c>
      <c r="C40" s="39">
        <f t="shared" si="12"/>
        <v>92</v>
      </c>
      <c r="D40" s="30">
        <f t="shared" si="13"/>
        <v>45299</v>
      </c>
      <c r="E40" s="46">
        <f t="shared" si="14"/>
        <v>45299</v>
      </c>
      <c r="F40" s="49">
        <f t="shared" si="5"/>
        <v>45299</v>
      </c>
      <c r="G40" s="50">
        <f t="shared" si="6"/>
        <v>92</v>
      </c>
      <c r="H40" s="50">
        <f t="shared" si="7"/>
        <v>549</v>
      </c>
      <c r="I40" s="48">
        <f t="shared" si="4"/>
        <v>0</v>
      </c>
      <c r="J40" s="51">
        <f t="shared" si="8"/>
        <v>0</v>
      </c>
      <c r="K40" s="52">
        <v>0</v>
      </c>
      <c r="L40" s="52">
        <f t="shared" si="9"/>
        <v>100</v>
      </c>
      <c r="M40" s="52">
        <f t="shared" si="10"/>
        <v>0</v>
      </c>
      <c r="N40" s="54">
        <f t="shared" si="11"/>
        <v>0</v>
      </c>
      <c r="O40" s="1"/>
      <c r="P40" s="1"/>
      <c r="Q40" s="18">
        <f t="shared" si="15"/>
        <v>1.5041095890410958</v>
      </c>
      <c r="R40" s="18">
        <f t="shared" si="16"/>
        <v>0.99999999551740415</v>
      </c>
      <c r="S40" s="19">
        <f t="shared" si="17"/>
        <v>0</v>
      </c>
      <c r="T40" s="19">
        <f t="shared" si="18"/>
        <v>0</v>
      </c>
      <c r="U40" s="19">
        <f t="shared" si="19"/>
        <v>0</v>
      </c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2:142" s="14" customFormat="1" ht="12.75" customHeight="1" x14ac:dyDescent="0.2">
      <c r="B41" s="30">
        <v>45390</v>
      </c>
      <c r="C41" s="39">
        <f t="shared" si="12"/>
        <v>91</v>
      </c>
      <c r="D41" s="30">
        <f t="shared" si="13"/>
        <v>45390</v>
      </c>
      <c r="E41" s="46">
        <f t="shared" si="14"/>
        <v>45390</v>
      </c>
      <c r="F41" s="49">
        <f t="shared" si="5"/>
        <v>45390</v>
      </c>
      <c r="G41" s="50">
        <f t="shared" si="6"/>
        <v>91</v>
      </c>
      <c r="H41" s="50">
        <f t="shared" si="7"/>
        <v>640</v>
      </c>
      <c r="I41" s="48">
        <f t="shared" si="4"/>
        <v>0</v>
      </c>
      <c r="J41" s="51">
        <f t="shared" si="8"/>
        <v>0</v>
      </c>
      <c r="K41" s="52">
        <v>0</v>
      </c>
      <c r="L41" s="52">
        <f t="shared" si="9"/>
        <v>100</v>
      </c>
      <c r="M41" s="52">
        <f t="shared" si="10"/>
        <v>0</v>
      </c>
      <c r="N41" s="54">
        <f t="shared" si="11"/>
        <v>0</v>
      </c>
      <c r="O41" s="1"/>
      <c r="P41" s="1"/>
      <c r="Q41" s="18">
        <f t="shared" si="15"/>
        <v>1.7534246575342465</v>
      </c>
      <c r="R41" s="18">
        <f t="shared" si="16"/>
        <v>0.99999999477438717</v>
      </c>
      <c r="S41" s="19">
        <f t="shared" si="17"/>
        <v>0</v>
      </c>
      <c r="T41" s="19">
        <f t="shared" si="18"/>
        <v>0</v>
      </c>
      <c r="U41" s="19">
        <f t="shared" si="19"/>
        <v>0</v>
      </c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2:142" s="14" customFormat="1" ht="12.75" customHeight="1" x14ac:dyDescent="0.2">
      <c r="B42" s="30">
        <v>45481</v>
      </c>
      <c r="C42" s="39">
        <f t="shared" si="12"/>
        <v>91</v>
      </c>
      <c r="D42" s="30">
        <f t="shared" si="13"/>
        <v>45481</v>
      </c>
      <c r="E42" s="46">
        <f t="shared" si="14"/>
        <v>45481</v>
      </c>
      <c r="F42" s="49">
        <f t="shared" si="5"/>
        <v>45481</v>
      </c>
      <c r="G42" s="50">
        <f t="shared" si="6"/>
        <v>91</v>
      </c>
      <c r="H42" s="50">
        <f t="shared" si="7"/>
        <v>731</v>
      </c>
      <c r="I42" s="48">
        <f t="shared" si="4"/>
        <v>0</v>
      </c>
      <c r="J42" s="51">
        <f t="shared" si="8"/>
        <v>0</v>
      </c>
      <c r="K42" s="52">
        <v>0</v>
      </c>
      <c r="L42" s="52">
        <f t="shared" si="9"/>
        <v>100</v>
      </c>
      <c r="M42" s="52">
        <f t="shared" si="10"/>
        <v>0</v>
      </c>
      <c r="N42" s="54">
        <f t="shared" si="11"/>
        <v>0</v>
      </c>
      <c r="O42" s="1"/>
      <c r="P42" s="1"/>
      <c r="Q42" s="18">
        <f t="shared" si="15"/>
        <v>2.0027397260273974</v>
      </c>
      <c r="R42" s="18">
        <f t="shared" si="16"/>
        <v>0.99999999403137041</v>
      </c>
      <c r="S42" s="19">
        <f t="shared" si="17"/>
        <v>0</v>
      </c>
      <c r="T42" s="19">
        <f t="shared" si="18"/>
        <v>0</v>
      </c>
      <c r="U42" s="19">
        <f t="shared" si="19"/>
        <v>0</v>
      </c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2:142" s="14" customFormat="1" ht="12.75" customHeight="1" x14ac:dyDescent="0.2">
      <c r="B43" s="30">
        <v>45573</v>
      </c>
      <c r="C43" s="39">
        <f t="shared" si="12"/>
        <v>92</v>
      </c>
      <c r="D43" s="30">
        <f t="shared" si="13"/>
        <v>45573</v>
      </c>
      <c r="E43" s="46">
        <f t="shared" si="14"/>
        <v>45573</v>
      </c>
      <c r="F43" s="49">
        <f t="shared" si="5"/>
        <v>45573</v>
      </c>
      <c r="G43" s="50">
        <f t="shared" si="6"/>
        <v>92</v>
      </c>
      <c r="H43" s="50">
        <f t="shared" si="7"/>
        <v>823</v>
      </c>
      <c r="I43" s="48">
        <f t="shared" si="4"/>
        <v>0</v>
      </c>
      <c r="J43" s="51">
        <f t="shared" si="8"/>
        <v>0</v>
      </c>
      <c r="K43" s="52">
        <v>0</v>
      </c>
      <c r="L43" s="52">
        <f t="shared" si="9"/>
        <v>100</v>
      </c>
      <c r="M43" s="52">
        <f t="shared" si="10"/>
        <v>0</v>
      </c>
      <c r="N43" s="54">
        <f t="shared" si="11"/>
        <v>0</v>
      </c>
      <c r="O43" s="1"/>
      <c r="P43" s="1"/>
      <c r="Q43" s="18">
        <f t="shared" si="15"/>
        <v>2.2547945205479452</v>
      </c>
      <c r="R43" s="18">
        <f t="shared" si="16"/>
        <v>0.99999999328018863</v>
      </c>
      <c r="S43" s="19">
        <f t="shared" si="17"/>
        <v>0</v>
      </c>
      <c r="T43" s="19">
        <f t="shared" si="18"/>
        <v>0</v>
      </c>
      <c r="U43" s="19">
        <f t="shared" si="19"/>
        <v>0</v>
      </c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2:142" s="14" customFormat="1" ht="12.75" customHeight="1" x14ac:dyDescent="0.2">
      <c r="B44" s="30">
        <v>45665</v>
      </c>
      <c r="C44" s="39">
        <f t="shared" si="12"/>
        <v>92</v>
      </c>
      <c r="D44" s="30">
        <f t="shared" si="13"/>
        <v>45665</v>
      </c>
      <c r="E44" s="46">
        <f t="shared" si="14"/>
        <v>45665</v>
      </c>
      <c r="F44" s="49">
        <f t="shared" si="5"/>
        <v>45665</v>
      </c>
      <c r="G44" s="50">
        <f t="shared" si="6"/>
        <v>92</v>
      </c>
      <c r="H44" s="50">
        <f t="shared" si="7"/>
        <v>915</v>
      </c>
      <c r="I44" s="48">
        <f t="shared" si="4"/>
        <v>0</v>
      </c>
      <c r="J44" s="51">
        <f t="shared" si="8"/>
        <v>0</v>
      </c>
      <c r="K44" s="52">
        <v>0</v>
      </c>
      <c r="L44" s="52">
        <f t="shared" si="9"/>
        <v>100</v>
      </c>
      <c r="M44" s="52">
        <f t="shared" si="10"/>
        <v>0</v>
      </c>
      <c r="N44" s="54">
        <f t="shared" si="11"/>
        <v>0</v>
      </c>
      <c r="O44" s="1"/>
      <c r="P44" s="1"/>
      <c r="Q44" s="18">
        <f t="shared" si="15"/>
        <v>2.506849315068493</v>
      </c>
      <c r="R44" s="18">
        <f t="shared" si="16"/>
        <v>0.99999999252900673</v>
      </c>
      <c r="S44" s="19">
        <f t="shared" si="17"/>
        <v>0</v>
      </c>
      <c r="T44" s="19">
        <f t="shared" si="18"/>
        <v>0</v>
      </c>
      <c r="U44" s="19">
        <f t="shared" si="19"/>
        <v>0</v>
      </c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2:142" s="14" customFormat="1" ht="12.75" customHeight="1" x14ac:dyDescent="0.2">
      <c r="B45" s="30">
        <v>45755</v>
      </c>
      <c r="C45" s="39">
        <f t="shared" si="12"/>
        <v>90</v>
      </c>
      <c r="D45" s="30">
        <f t="shared" si="13"/>
        <v>45755</v>
      </c>
      <c r="E45" s="46">
        <f t="shared" si="14"/>
        <v>45755</v>
      </c>
      <c r="F45" s="49">
        <f t="shared" si="5"/>
        <v>45755</v>
      </c>
      <c r="G45" s="50">
        <f t="shared" si="6"/>
        <v>90</v>
      </c>
      <c r="H45" s="50">
        <f t="shared" si="7"/>
        <v>1005</v>
      </c>
      <c r="I45" s="48">
        <f t="shared" si="4"/>
        <v>0</v>
      </c>
      <c r="J45" s="51">
        <f t="shared" si="8"/>
        <v>0</v>
      </c>
      <c r="K45" s="52">
        <v>0</v>
      </c>
      <c r="L45" s="52">
        <f t="shared" si="9"/>
        <v>100</v>
      </c>
      <c r="M45" s="52">
        <f t="shared" si="10"/>
        <v>0</v>
      </c>
      <c r="N45" s="54">
        <f t="shared" si="11"/>
        <v>0</v>
      </c>
      <c r="O45" s="1"/>
      <c r="P45" s="1"/>
      <c r="Q45" s="18">
        <f t="shared" si="15"/>
        <v>2.7534246575342465</v>
      </c>
      <c r="R45" s="18">
        <f t="shared" si="16"/>
        <v>0.999999991794155</v>
      </c>
      <c r="S45" s="19">
        <f t="shared" si="17"/>
        <v>0</v>
      </c>
      <c r="T45" s="19">
        <f t="shared" si="18"/>
        <v>0</v>
      </c>
      <c r="U45" s="19">
        <f t="shared" si="19"/>
        <v>0</v>
      </c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2:142" s="14" customFormat="1" ht="12.75" customHeight="1" x14ac:dyDescent="0.2">
      <c r="B46" s="30">
        <v>45846</v>
      </c>
      <c r="C46" s="39">
        <f t="shared" si="12"/>
        <v>91</v>
      </c>
      <c r="D46" s="30">
        <f t="shared" si="13"/>
        <v>45846</v>
      </c>
      <c r="E46" s="46">
        <f t="shared" si="14"/>
        <v>45846</v>
      </c>
      <c r="F46" s="57">
        <f t="shared" si="5"/>
        <v>45846</v>
      </c>
      <c r="G46" s="55">
        <f t="shared" si="6"/>
        <v>91</v>
      </c>
      <c r="H46" s="55">
        <f t="shared" si="7"/>
        <v>1096</v>
      </c>
      <c r="I46" s="56">
        <f t="shared" si="4"/>
        <v>0</v>
      </c>
      <c r="J46" s="58">
        <f t="shared" si="8"/>
        <v>0</v>
      </c>
      <c r="K46" s="59">
        <v>100</v>
      </c>
      <c r="L46" s="59">
        <f t="shared" si="9"/>
        <v>0</v>
      </c>
      <c r="M46" s="59">
        <f t="shared" si="10"/>
        <v>100</v>
      </c>
      <c r="N46" s="60">
        <f t="shared" si="11"/>
        <v>20000000</v>
      </c>
      <c r="O46" s="1"/>
      <c r="P46" s="1"/>
      <c r="Q46" s="18">
        <f t="shared" si="15"/>
        <v>3.0027397260273974</v>
      </c>
      <c r="R46" s="18">
        <f t="shared" si="16"/>
        <v>0.99999999105113824</v>
      </c>
      <c r="S46" s="19">
        <f t="shared" si="17"/>
        <v>100</v>
      </c>
      <c r="T46" s="19">
        <f t="shared" si="18"/>
        <v>99.99999910511383</v>
      </c>
      <c r="U46" s="19">
        <f t="shared" si="19"/>
        <v>300.27396991562949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2:142" ht="12.75" customHeight="1" x14ac:dyDescent="0.2">
      <c r="F47" s="47"/>
      <c r="G47" s="15"/>
      <c r="H47" s="15"/>
      <c r="I47" s="48"/>
      <c r="J47" s="16"/>
      <c r="K47" s="45"/>
      <c r="L47" s="17"/>
      <c r="M47" s="17"/>
      <c r="N47" s="44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F48" s="20"/>
      <c r="G48" s="15"/>
      <c r="H48" s="15"/>
      <c r="I48" s="15"/>
      <c r="J48" s="15"/>
      <c r="K48" s="22">
        <f>SUM(K35:K46)</f>
        <v>100</v>
      </c>
      <c r="L48" s="17"/>
      <c r="M48" s="17"/>
      <c r="N48" s="23">
        <f>SUM(N34:N46)</f>
        <v>0</v>
      </c>
      <c r="Q48" s="21"/>
      <c r="R48" s="21"/>
      <c r="S48" s="19"/>
      <c r="T48" s="19">
        <f>SUM(T35:T46)</f>
        <v>99.99999910511383</v>
      </c>
      <c r="U48" s="19">
        <f>SUM(U35:U46)</f>
        <v>300.27396991562949</v>
      </c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x14ac:dyDescent="0.2"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x14ac:dyDescent="0.2"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x14ac:dyDescent="0.2"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t="9.75" customHeight="1" x14ac:dyDescent="0.2"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x14ac:dyDescent="0.2"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x14ac:dyDescent="0.2"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x14ac:dyDescent="0.2"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61"/>
      <c r="H59" s="61" t="s">
        <v>29</v>
      </c>
      <c r="I59" s="61"/>
      <c r="J59" s="61" t="s">
        <v>30</v>
      </c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61">
        <v>1</v>
      </c>
      <c r="H60" s="61"/>
      <c r="I60" s="61"/>
      <c r="J60" s="61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61">
        <v>2</v>
      </c>
      <c r="H61" s="61"/>
      <c r="I61" s="61"/>
      <c r="J61" s="61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61">
        <v>3</v>
      </c>
      <c r="H62" s="61">
        <v>1</v>
      </c>
      <c r="I62" s="61"/>
      <c r="J62" s="61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61">
        <v>4</v>
      </c>
      <c r="H63" s="61"/>
      <c r="I63" s="61"/>
      <c r="J63" s="61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61">
        <v>5</v>
      </c>
      <c r="H64" s="61"/>
      <c r="I64" s="61"/>
      <c r="J64" s="61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61">
        <v>6</v>
      </c>
      <c r="H65" s="61">
        <v>2</v>
      </c>
      <c r="I65" s="61">
        <v>1</v>
      </c>
      <c r="J65" s="61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61">
        <v>7</v>
      </c>
      <c r="H66" s="61"/>
      <c r="I66" s="61"/>
      <c r="J66" s="61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61">
        <v>8</v>
      </c>
      <c r="H67" s="61"/>
      <c r="I67" s="61"/>
      <c r="J67" s="61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61">
        <v>9</v>
      </c>
      <c r="H68" s="61">
        <v>3</v>
      </c>
      <c r="I68" s="61"/>
      <c r="J68" s="61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61">
        <v>10</v>
      </c>
      <c r="H69" s="61"/>
      <c r="I69" s="61"/>
      <c r="J69" s="61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61">
        <v>11</v>
      </c>
      <c r="H70" s="61"/>
      <c r="I70" s="61"/>
      <c r="J70" s="61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61">
        <v>12</v>
      </c>
      <c r="H71" s="61">
        <v>4</v>
      </c>
      <c r="I71" s="61">
        <v>2</v>
      </c>
      <c r="J71" s="61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61">
        <v>13</v>
      </c>
      <c r="H72" s="61"/>
      <c r="I72" s="61"/>
      <c r="J72" s="61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61">
        <v>14</v>
      </c>
      <c r="H73" s="61"/>
      <c r="I73" s="61"/>
      <c r="J73" s="61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61">
        <v>15</v>
      </c>
      <c r="H74" s="61">
        <v>5</v>
      </c>
      <c r="I74" s="61"/>
      <c r="J74" s="61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61">
        <v>16</v>
      </c>
      <c r="H75" s="61"/>
      <c r="I75" s="61"/>
      <c r="J75" s="61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61">
        <v>17</v>
      </c>
      <c r="H76" s="61"/>
      <c r="I76" s="61"/>
      <c r="J76" s="61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61">
        <v>18</v>
      </c>
      <c r="H77" s="61">
        <v>6</v>
      </c>
      <c r="I77" s="61">
        <v>3</v>
      </c>
      <c r="J77" s="61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61">
        <v>19</v>
      </c>
      <c r="H78" s="61"/>
      <c r="I78" s="61"/>
      <c r="J78" s="61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61">
        <v>20</v>
      </c>
      <c r="H79" s="61"/>
      <c r="I79" s="61"/>
      <c r="J79" s="61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61">
        <v>21</v>
      </c>
      <c r="H80" s="61">
        <v>7</v>
      </c>
      <c r="I80" s="61"/>
      <c r="J80" s="61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61">
        <v>22</v>
      </c>
      <c r="H81" s="61"/>
      <c r="I81" s="61"/>
      <c r="J81" s="61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61">
        <v>23</v>
      </c>
      <c r="H82" s="61"/>
      <c r="I82" s="61"/>
      <c r="J82" s="61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61">
        <v>24</v>
      </c>
      <c r="H83" s="61">
        <v>8</v>
      </c>
      <c r="I83" s="61">
        <v>4</v>
      </c>
      <c r="J83" s="61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61">
        <v>25</v>
      </c>
      <c r="H84" s="61"/>
      <c r="I84" s="61"/>
      <c r="J84" s="61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61">
        <v>26</v>
      </c>
      <c r="H85" s="61"/>
      <c r="I85" s="61"/>
      <c r="J85" s="61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61">
        <v>27</v>
      </c>
      <c r="H86" s="61">
        <v>9</v>
      </c>
      <c r="I86" s="61"/>
      <c r="J86" s="61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61">
        <v>28</v>
      </c>
      <c r="H87" s="61"/>
      <c r="I87" s="61"/>
      <c r="J87" s="61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61">
        <v>29</v>
      </c>
      <c r="H88" s="61"/>
      <c r="I88" s="61"/>
      <c r="J88" s="61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61">
        <v>30</v>
      </c>
      <c r="H89" s="61">
        <v>10</v>
      </c>
      <c r="I89" s="61">
        <v>5</v>
      </c>
      <c r="J89" s="61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61">
        <v>31</v>
      </c>
      <c r="H90" s="61"/>
      <c r="I90" s="61"/>
      <c r="J90" s="61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61">
        <v>32</v>
      </c>
      <c r="H91" s="61"/>
      <c r="I91" s="61"/>
      <c r="J91" s="61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61">
        <v>33</v>
      </c>
      <c r="H92" s="61">
        <v>11</v>
      </c>
      <c r="I92" s="61"/>
      <c r="J92" s="61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61">
        <v>34</v>
      </c>
      <c r="H93" s="61"/>
      <c r="I93" s="61"/>
      <c r="J93" s="61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61">
        <v>35</v>
      </c>
      <c r="H94" s="61"/>
      <c r="I94" s="61"/>
      <c r="J94" s="61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61">
        <v>36</v>
      </c>
      <c r="H95" s="61">
        <v>12</v>
      </c>
      <c r="I95" s="61">
        <v>6</v>
      </c>
      <c r="J95" s="61">
        <v>1</v>
      </c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61">
        <v>37</v>
      </c>
      <c r="H96" s="61"/>
      <c r="I96" s="61"/>
      <c r="J96" s="61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61">
        <v>38</v>
      </c>
      <c r="H97" s="61"/>
      <c r="I97" s="61"/>
      <c r="J97" s="61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61">
        <v>39</v>
      </c>
      <c r="H98" s="61">
        <v>13</v>
      </c>
      <c r="I98" s="61"/>
      <c r="J98" s="61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61">
        <v>40</v>
      </c>
      <c r="H99" s="61"/>
      <c r="I99" s="61"/>
      <c r="J99" s="61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61">
        <v>41</v>
      </c>
      <c r="H100" s="61"/>
      <c r="I100" s="61"/>
      <c r="J100" s="61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61">
        <v>42</v>
      </c>
      <c r="H101" s="61">
        <v>14</v>
      </c>
      <c r="I101" s="61">
        <v>7</v>
      </c>
      <c r="J101" s="61">
        <v>2</v>
      </c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61">
        <v>43</v>
      </c>
      <c r="H102" s="61"/>
      <c r="I102" s="61"/>
      <c r="J102" s="61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61">
        <v>44</v>
      </c>
      <c r="H103" s="61"/>
      <c r="I103" s="61"/>
      <c r="J103" s="61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61">
        <v>45</v>
      </c>
      <c r="H104" s="61">
        <v>15</v>
      </c>
      <c r="I104" s="61"/>
      <c r="J104" s="61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61">
        <v>46</v>
      </c>
      <c r="H105" s="61"/>
      <c r="I105" s="61"/>
      <c r="J105" s="61"/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61">
        <v>47</v>
      </c>
      <c r="H106" s="61"/>
      <c r="I106" s="61"/>
      <c r="J106" s="61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61">
        <v>48</v>
      </c>
      <c r="H107" s="61">
        <v>16</v>
      </c>
      <c r="I107" s="61">
        <v>8</v>
      </c>
      <c r="J107" s="61">
        <v>3</v>
      </c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61">
        <v>49</v>
      </c>
      <c r="H108" s="61"/>
      <c r="I108" s="61"/>
      <c r="J108" s="61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61">
        <v>50</v>
      </c>
      <c r="H109" s="61"/>
      <c r="I109" s="61"/>
      <c r="J109" s="61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61">
        <v>51</v>
      </c>
      <c r="H110" s="61">
        <v>17</v>
      </c>
      <c r="I110" s="61"/>
      <c r="J110" s="61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61">
        <v>52</v>
      </c>
      <c r="H111" s="61"/>
      <c r="I111" s="61"/>
      <c r="J111" s="61"/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G112" s="61">
        <v>53</v>
      </c>
      <c r="H112" s="61"/>
      <c r="I112" s="61"/>
      <c r="J112" s="61"/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7:142" hidden="1" x14ac:dyDescent="0.2">
      <c r="G113" s="61">
        <v>54</v>
      </c>
      <c r="H113" s="61">
        <v>18</v>
      </c>
      <c r="I113" s="61">
        <v>9</v>
      </c>
      <c r="J113" s="61">
        <v>4</v>
      </c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7:142" hidden="1" x14ac:dyDescent="0.2">
      <c r="G114" s="61">
        <v>55</v>
      </c>
      <c r="H114" s="61"/>
      <c r="I114" s="61"/>
      <c r="J114" s="61"/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7:142" hidden="1" x14ac:dyDescent="0.2">
      <c r="G115" s="61">
        <v>56</v>
      </c>
      <c r="H115" s="61"/>
      <c r="I115" s="61"/>
      <c r="J115" s="61"/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7:142" hidden="1" x14ac:dyDescent="0.2">
      <c r="G116" s="61">
        <v>57</v>
      </c>
      <c r="H116" s="61">
        <v>19</v>
      </c>
      <c r="I116" s="61"/>
      <c r="J116" s="61"/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7:142" hidden="1" x14ac:dyDescent="0.2">
      <c r="G117" s="61">
        <v>58</v>
      </c>
      <c r="H117" s="61"/>
      <c r="I117" s="61"/>
      <c r="J117" s="61"/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7:142" hidden="1" x14ac:dyDescent="0.2">
      <c r="G118" s="61">
        <v>59</v>
      </c>
      <c r="H118" s="61"/>
      <c r="I118" s="61"/>
      <c r="J118" s="61"/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7:142" hidden="1" x14ac:dyDescent="0.2">
      <c r="G119" s="61">
        <v>60</v>
      </c>
      <c r="H119" s="61">
        <v>20</v>
      </c>
      <c r="I119" s="61">
        <v>10</v>
      </c>
      <c r="J119" s="61">
        <v>5</v>
      </c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7:142" hidden="1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Q275" s="1"/>
      <c r="R275" s="1"/>
      <c r="S275" s="1"/>
      <c r="T275" s="1"/>
      <c r="U275" s="1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Q276" s="1"/>
      <c r="R276" s="1"/>
      <c r="S276" s="1"/>
      <c r="T276" s="1"/>
      <c r="U276" s="1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Q277" s="1"/>
      <c r="R277" s="1"/>
      <c r="S277" s="1"/>
      <c r="T277" s="1"/>
      <c r="U277" s="1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  <row r="278" spans="17:142" x14ac:dyDescent="0.2">
      <c r="Q278" s="1"/>
      <c r="R278" s="1"/>
      <c r="S278" s="1"/>
      <c r="T278" s="1"/>
      <c r="U278" s="1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</row>
    <row r="279" spans="17:142" x14ac:dyDescent="0.2">
      <c r="Q279" s="1"/>
      <c r="R279" s="1"/>
      <c r="S279" s="1"/>
      <c r="T279" s="1"/>
      <c r="U279" s="1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</row>
    <row r="280" spans="17:142" x14ac:dyDescent="0.2">
      <c r="Q280" s="1"/>
      <c r="R280" s="1"/>
      <c r="S280" s="1"/>
      <c r="T280" s="1"/>
      <c r="U280" s="1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</row>
    <row r="281" spans="17:142" x14ac:dyDescent="0.2">
      <c r="Q281" s="1"/>
      <c r="R281" s="1"/>
      <c r="S281" s="1"/>
      <c r="T281" s="1"/>
      <c r="U281" s="1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</row>
    <row r="282" spans="17:142" x14ac:dyDescent="0.2">
      <c r="Q282" s="1"/>
      <c r="R282" s="1"/>
      <c r="S282" s="1"/>
      <c r="T282" s="1"/>
      <c r="U282" s="1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</row>
    <row r="283" spans="17:142" x14ac:dyDescent="0.2"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</row>
    <row r="284" spans="17:142" x14ac:dyDescent="0.2"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</row>
    <row r="285" spans="17:142" x14ac:dyDescent="0.2"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</row>
  </sheetData>
  <sheetProtection selectLockedCells="1"/>
  <mergeCells count="35">
    <mergeCell ref="F8:P8"/>
    <mergeCell ref="G10:H10"/>
    <mergeCell ref="I10:J10"/>
    <mergeCell ref="K10:L10"/>
    <mergeCell ref="M12:N12"/>
    <mergeCell ref="O12:P12"/>
    <mergeCell ref="G11:H11"/>
    <mergeCell ref="I11:J11"/>
    <mergeCell ref="K11:L11"/>
    <mergeCell ref="M11:N11"/>
    <mergeCell ref="O11:P11"/>
    <mergeCell ref="M10:N10"/>
    <mergeCell ref="O10:P10"/>
    <mergeCell ref="L31:L32"/>
    <mergeCell ref="M31:M32"/>
    <mergeCell ref="N31:N32"/>
    <mergeCell ref="G12:H12"/>
    <mergeCell ref="I12:J12"/>
    <mergeCell ref="K12:L12"/>
    <mergeCell ref="O14:P14"/>
    <mergeCell ref="O13:P13"/>
    <mergeCell ref="F31:F32"/>
    <mergeCell ref="G31:G32"/>
    <mergeCell ref="H31:H32"/>
    <mergeCell ref="I31:I32"/>
    <mergeCell ref="J31:J32"/>
    <mergeCell ref="K31:K32"/>
    <mergeCell ref="G13:H13"/>
    <mergeCell ref="I13:J13"/>
    <mergeCell ref="K13:L13"/>
    <mergeCell ref="M13:N13"/>
    <mergeCell ref="G14:H14"/>
    <mergeCell ref="I14:J14"/>
    <mergeCell ref="K14:L14"/>
    <mergeCell ref="M14:N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2" t="s">
        <v>12</v>
      </c>
      <c r="C1" s="32" t="s">
        <v>25</v>
      </c>
    </row>
    <row r="2" spans="2:6" ht="14.25" x14ac:dyDescent="0.2">
      <c r="B2" s="33">
        <v>43167</v>
      </c>
      <c r="C2" s="34">
        <v>23.4375</v>
      </c>
      <c r="E2" s="38" t="s">
        <v>27</v>
      </c>
      <c r="F2">
        <f ca="1">+AVERAGE(OFFSET(C1,COUNT(C:C),0,-5))</f>
        <v>38.4375</v>
      </c>
    </row>
    <row r="3" spans="2:6" ht="14.25" x14ac:dyDescent="0.2">
      <c r="B3" s="35">
        <v>43168</v>
      </c>
      <c r="C3" s="34">
        <v>23.125</v>
      </c>
    </row>
    <row r="4" spans="2:6" ht="14.25" x14ac:dyDescent="0.2">
      <c r="B4" s="33">
        <v>43171</v>
      </c>
      <c r="C4" s="36">
        <v>23.0625</v>
      </c>
    </row>
    <row r="5" spans="2:6" ht="14.25" x14ac:dyDescent="0.2">
      <c r="B5" s="35">
        <v>43172</v>
      </c>
      <c r="C5" s="34">
        <v>23.4375</v>
      </c>
    </row>
    <row r="6" spans="2:6" ht="14.25" x14ac:dyDescent="0.2">
      <c r="B6" s="33">
        <v>43173</v>
      </c>
      <c r="C6" s="36">
        <v>24.25</v>
      </c>
    </row>
    <row r="7" spans="2:6" ht="14.25" x14ac:dyDescent="0.2">
      <c r="B7" s="35">
        <v>43174</v>
      </c>
      <c r="C7" s="34">
        <v>21.9375</v>
      </c>
    </row>
    <row r="8" spans="2:6" ht="14.25" x14ac:dyDescent="0.2">
      <c r="B8" s="33">
        <v>43175</v>
      </c>
      <c r="C8" s="36">
        <v>23.3125</v>
      </c>
    </row>
    <row r="9" spans="2:6" ht="14.25" x14ac:dyDescent="0.2">
      <c r="B9" s="35">
        <v>43178</v>
      </c>
      <c r="C9" s="34">
        <v>23.6875</v>
      </c>
    </row>
    <row r="10" spans="2:6" ht="14.25" x14ac:dyDescent="0.2">
      <c r="B10" s="33">
        <v>43179</v>
      </c>
      <c r="C10" s="36">
        <v>23.75</v>
      </c>
    </row>
    <row r="11" spans="2:6" ht="14.25" x14ac:dyDescent="0.2">
      <c r="B11" s="35">
        <v>43180</v>
      </c>
      <c r="C11" s="34">
        <v>24</v>
      </c>
    </row>
    <row r="12" spans="2:6" ht="14.25" x14ac:dyDescent="0.2">
      <c r="B12" s="33">
        <v>43181</v>
      </c>
      <c r="C12" s="36">
        <v>23.6875</v>
      </c>
    </row>
    <row r="13" spans="2:6" ht="14.25" x14ac:dyDescent="0.2">
      <c r="B13" s="35">
        <v>43182</v>
      </c>
      <c r="C13" s="34">
        <v>23.125</v>
      </c>
    </row>
    <row r="14" spans="2:6" ht="14.25" x14ac:dyDescent="0.2">
      <c r="B14" s="33">
        <v>43185</v>
      </c>
      <c r="C14" s="36">
        <v>23.5</v>
      </c>
    </row>
    <row r="15" spans="2:6" ht="14.25" x14ac:dyDescent="0.2">
      <c r="B15" s="35">
        <v>43186</v>
      </c>
      <c r="C15" s="34">
        <v>23.25</v>
      </c>
    </row>
    <row r="16" spans="2:6" ht="14.25" x14ac:dyDescent="0.2">
      <c r="B16" s="33">
        <v>43187</v>
      </c>
      <c r="C16" s="36">
        <v>22.5625</v>
      </c>
    </row>
    <row r="17" spans="2:3" ht="14.25" x14ac:dyDescent="0.2">
      <c r="B17" s="35">
        <v>43193</v>
      </c>
      <c r="C17" s="34">
        <v>23.4375</v>
      </c>
    </row>
    <row r="18" spans="2:3" ht="14.25" x14ac:dyDescent="0.2">
      <c r="B18" s="33">
        <v>43194</v>
      </c>
      <c r="C18" s="36">
        <v>23.4375</v>
      </c>
    </row>
    <row r="19" spans="2:3" ht="14.25" x14ac:dyDescent="0.2">
      <c r="B19" s="35">
        <v>43195</v>
      </c>
      <c r="C19" s="34">
        <v>23.625</v>
      </c>
    </row>
    <row r="20" spans="2:3" ht="14.25" x14ac:dyDescent="0.2">
      <c r="B20" s="33">
        <v>43196</v>
      </c>
      <c r="C20" s="36">
        <v>22.375</v>
      </c>
    </row>
    <row r="21" spans="2:3" ht="14.25" x14ac:dyDescent="0.2">
      <c r="B21" s="35">
        <v>43199</v>
      </c>
      <c r="C21" s="34">
        <v>23.375</v>
      </c>
    </row>
    <row r="22" spans="2:3" ht="14.25" x14ac:dyDescent="0.2">
      <c r="B22" s="33">
        <v>43200</v>
      </c>
      <c r="C22" s="36">
        <v>23.875</v>
      </c>
    </row>
    <row r="23" spans="2:3" ht="14.25" x14ac:dyDescent="0.2">
      <c r="B23" s="35">
        <v>43201</v>
      </c>
      <c r="C23" s="34">
        <v>22.75</v>
      </c>
    </row>
    <row r="24" spans="2:3" ht="14.25" x14ac:dyDescent="0.2">
      <c r="B24" s="33">
        <v>43202</v>
      </c>
      <c r="C24" s="36">
        <v>23.3125</v>
      </c>
    </row>
    <row r="25" spans="2:3" ht="14.25" x14ac:dyDescent="0.2">
      <c r="B25" s="35">
        <v>43203</v>
      </c>
      <c r="C25" s="34">
        <v>23.75</v>
      </c>
    </row>
    <row r="26" spans="2:3" ht="14.25" x14ac:dyDescent="0.2">
      <c r="B26" s="33">
        <v>43206</v>
      </c>
      <c r="C26" s="36">
        <v>23.375</v>
      </c>
    </row>
    <row r="27" spans="2:3" ht="14.25" x14ac:dyDescent="0.2">
      <c r="B27" s="35">
        <v>43207</v>
      </c>
      <c r="C27" s="34">
        <v>23.9375</v>
      </c>
    </row>
    <row r="28" spans="2:3" ht="14.25" x14ac:dyDescent="0.2">
      <c r="B28" s="33">
        <v>43208</v>
      </c>
      <c r="C28" s="36">
        <v>23.4375</v>
      </c>
    </row>
    <row r="29" spans="2:3" ht="14.25" x14ac:dyDescent="0.2">
      <c r="B29" s="35">
        <v>43209</v>
      </c>
      <c r="C29" s="34">
        <v>23.375</v>
      </c>
    </row>
    <row r="30" spans="2:3" ht="14.25" x14ac:dyDescent="0.2">
      <c r="B30" s="33">
        <v>43210</v>
      </c>
      <c r="C30" s="36">
        <v>23.625</v>
      </c>
    </row>
    <row r="31" spans="2:3" ht="14.25" x14ac:dyDescent="0.2">
      <c r="B31" s="35">
        <v>43213</v>
      </c>
      <c r="C31" s="34">
        <v>23.4375</v>
      </c>
    </row>
    <row r="32" spans="2:3" ht="14.25" x14ac:dyDescent="0.2">
      <c r="B32" s="33">
        <v>43214</v>
      </c>
      <c r="C32" s="36">
        <v>23.8125</v>
      </c>
    </row>
    <row r="33" spans="2:3" ht="14.25" x14ac:dyDescent="0.2">
      <c r="B33" s="35">
        <v>43215</v>
      </c>
      <c r="C33" s="34">
        <v>23.6875</v>
      </c>
    </row>
    <row r="34" spans="2:3" ht="14.25" x14ac:dyDescent="0.2">
      <c r="B34" s="33">
        <v>43216</v>
      </c>
      <c r="C34" s="36">
        <v>22.875</v>
      </c>
    </row>
    <row r="35" spans="2:3" ht="14.25" x14ac:dyDescent="0.2">
      <c r="B35" s="35">
        <v>43217</v>
      </c>
      <c r="C35" s="34">
        <v>23.0625</v>
      </c>
    </row>
    <row r="36" spans="2:3" ht="14.25" x14ac:dyDescent="0.2">
      <c r="B36" s="33">
        <v>43222</v>
      </c>
      <c r="C36" s="36">
        <v>24.625</v>
      </c>
    </row>
    <row r="37" spans="2:3" ht="14.25" x14ac:dyDescent="0.2">
      <c r="B37" s="35">
        <v>43223</v>
      </c>
      <c r="C37" s="34">
        <v>24.9375</v>
      </c>
    </row>
    <row r="38" spans="2:3" ht="14.25" x14ac:dyDescent="0.2">
      <c r="B38" s="33">
        <v>43224</v>
      </c>
      <c r="C38" s="36">
        <v>27.6875</v>
      </c>
    </row>
    <row r="39" spans="2:3" ht="14.25" x14ac:dyDescent="0.2">
      <c r="B39" s="35">
        <v>43227</v>
      </c>
      <c r="C39" s="34">
        <v>26.75</v>
      </c>
    </row>
    <row r="40" spans="2:3" ht="14.25" x14ac:dyDescent="0.2">
      <c r="B40" s="33">
        <v>43228</v>
      </c>
      <c r="C40" s="36">
        <v>30.375</v>
      </c>
    </row>
    <row r="41" spans="2:3" ht="14.25" x14ac:dyDescent="0.2">
      <c r="B41" s="35">
        <v>43229</v>
      </c>
      <c r="C41" s="34">
        <v>30.5625</v>
      </c>
    </row>
    <row r="42" spans="2:3" ht="14.25" x14ac:dyDescent="0.2">
      <c r="B42" s="33">
        <v>43230</v>
      </c>
      <c r="C42" s="36">
        <v>31.75</v>
      </c>
    </row>
    <row r="43" spans="2:3" ht="14.25" x14ac:dyDescent="0.2">
      <c r="B43" s="35">
        <v>43231</v>
      </c>
      <c r="C43" s="34">
        <v>30.625</v>
      </c>
    </row>
    <row r="44" spans="2:3" ht="14.25" x14ac:dyDescent="0.2">
      <c r="B44" s="33">
        <v>43234</v>
      </c>
      <c r="C44" s="36">
        <v>29.25</v>
      </c>
    </row>
    <row r="45" spans="2:3" ht="14.25" x14ac:dyDescent="0.2">
      <c r="B45" s="35">
        <v>43235</v>
      </c>
      <c r="C45" s="34">
        <v>33.875</v>
      </c>
    </row>
    <row r="46" spans="2:3" ht="14.25" x14ac:dyDescent="0.2">
      <c r="B46" s="33">
        <v>43236</v>
      </c>
      <c r="C46" s="36">
        <v>31.0625</v>
      </c>
    </row>
    <row r="47" spans="2:3" ht="14.25" x14ac:dyDescent="0.2">
      <c r="B47" s="35">
        <v>43237</v>
      </c>
      <c r="C47" s="34">
        <v>31.6875</v>
      </c>
    </row>
    <row r="48" spans="2:3" ht="14.25" x14ac:dyDescent="0.2">
      <c r="B48" s="33">
        <v>43238</v>
      </c>
      <c r="C48" s="36">
        <v>31.0625</v>
      </c>
    </row>
    <row r="49" spans="2:3" ht="14.25" x14ac:dyDescent="0.2">
      <c r="B49" s="35">
        <v>43241</v>
      </c>
      <c r="C49" s="34">
        <v>30.625</v>
      </c>
    </row>
    <row r="50" spans="2:3" ht="14.25" x14ac:dyDescent="0.2">
      <c r="B50" s="33">
        <v>43242</v>
      </c>
      <c r="C50" s="36">
        <v>31.1875</v>
      </c>
    </row>
    <row r="51" spans="2:3" ht="14.25" x14ac:dyDescent="0.2">
      <c r="B51" s="35">
        <v>43243</v>
      </c>
      <c r="C51" s="34">
        <v>29.125</v>
      </c>
    </row>
    <row r="52" spans="2:3" ht="14.25" x14ac:dyDescent="0.2">
      <c r="B52" s="33">
        <v>43244</v>
      </c>
      <c r="C52" s="36">
        <v>29.3125</v>
      </c>
    </row>
    <row r="53" spans="2:3" ht="14.25" x14ac:dyDescent="0.2">
      <c r="B53" s="35">
        <v>43248</v>
      </c>
      <c r="C53" s="34">
        <v>29.125</v>
      </c>
    </row>
    <row r="54" spans="2:3" ht="14.25" x14ac:dyDescent="0.2">
      <c r="B54" s="33">
        <v>43249</v>
      </c>
      <c r="C54" s="36">
        <v>31.1875</v>
      </c>
    </row>
    <row r="55" spans="2:3" ht="14.25" x14ac:dyDescent="0.2">
      <c r="B55" s="35">
        <v>43250</v>
      </c>
      <c r="C55" s="34">
        <v>31</v>
      </c>
    </row>
    <row r="56" spans="2:3" ht="14.25" x14ac:dyDescent="0.2">
      <c r="B56" s="33">
        <v>43251</v>
      </c>
      <c r="C56" s="36">
        <v>31.125</v>
      </c>
    </row>
    <row r="57" spans="2:3" ht="14.25" x14ac:dyDescent="0.2">
      <c r="B57" s="35">
        <v>43252</v>
      </c>
      <c r="C57" s="34">
        <v>30.9375</v>
      </c>
    </row>
    <row r="58" spans="2:3" ht="14.25" x14ac:dyDescent="0.2">
      <c r="B58" s="33">
        <v>43255</v>
      </c>
      <c r="C58" s="36">
        <v>30.6875</v>
      </c>
    </row>
    <row r="59" spans="2:3" ht="14.25" x14ac:dyDescent="0.2">
      <c r="B59" s="35">
        <v>43256</v>
      </c>
      <c r="C59" s="34">
        <v>31.1875</v>
      </c>
    </row>
    <row r="60" spans="2:3" ht="14.25" x14ac:dyDescent="0.2">
      <c r="B60" s="33">
        <v>43257</v>
      </c>
      <c r="C60" s="36">
        <v>30.6875</v>
      </c>
    </row>
    <row r="61" spans="2:3" ht="14.25" x14ac:dyDescent="0.2">
      <c r="B61" s="35">
        <v>43258</v>
      </c>
      <c r="C61" s="34">
        <v>30</v>
      </c>
    </row>
    <row r="62" spans="2:3" ht="14.25" x14ac:dyDescent="0.2">
      <c r="B62" s="33">
        <v>43259</v>
      </c>
      <c r="C62" s="36">
        <v>31.0625</v>
      </c>
    </row>
    <row r="63" spans="2:3" ht="14.25" x14ac:dyDescent="0.2">
      <c r="B63" s="35">
        <v>43262</v>
      </c>
      <c r="C63" s="34">
        <v>30.5625</v>
      </c>
    </row>
    <row r="64" spans="2:3" ht="14.25" x14ac:dyDescent="0.2">
      <c r="B64" s="33">
        <v>43263</v>
      </c>
      <c r="C64" s="36">
        <v>32.3125</v>
      </c>
    </row>
    <row r="65" spans="2:3" ht="14.25" x14ac:dyDescent="0.2">
      <c r="B65" s="35">
        <v>43264</v>
      </c>
      <c r="C65" s="34">
        <v>31.1875</v>
      </c>
    </row>
    <row r="66" spans="2:3" ht="14.25" x14ac:dyDescent="0.2">
      <c r="B66" s="33">
        <v>43265</v>
      </c>
      <c r="C66" s="36">
        <v>31.6875</v>
      </c>
    </row>
    <row r="67" spans="2:3" ht="14.25" x14ac:dyDescent="0.2">
      <c r="B67" s="35">
        <v>43266</v>
      </c>
      <c r="C67" s="34">
        <v>31.0625</v>
      </c>
    </row>
    <row r="68" spans="2:3" ht="14.25" x14ac:dyDescent="0.2">
      <c r="B68" s="33">
        <v>43269</v>
      </c>
      <c r="C68" s="36">
        <v>32.5625</v>
      </c>
    </row>
    <row r="69" spans="2:3" ht="14.25" x14ac:dyDescent="0.2">
      <c r="B69" s="35">
        <v>43270</v>
      </c>
      <c r="C69" s="34">
        <v>34.0625</v>
      </c>
    </row>
    <row r="70" spans="2:3" ht="14.25" x14ac:dyDescent="0.2">
      <c r="B70" s="33">
        <v>43272</v>
      </c>
      <c r="C70" s="36">
        <v>33.5</v>
      </c>
    </row>
    <row r="71" spans="2:3" ht="14.25" x14ac:dyDescent="0.2">
      <c r="B71" s="35">
        <v>43273</v>
      </c>
      <c r="C71" s="34">
        <v>33.125</v>
      </c>
    </row>
    <row r="72" spans="2:3" ht="14.25" x14ac:dyDescent="0.2">
      <c r="B72" s="33">
        <v>43276</v>
      </c>
      <c r="C72" s="36">
        <v>34.5</v>
      </c>
    </row>
    <row r="73" spans="2:3" ht="14.25" x14ac:dyDescent="0.2">
      <c r="B73" s="35">
        <v>43277</v>
      </c>
      <c r="C73" s="34">
        <v>33.9375</v>
      </c>
    </row>
    <row r="74" spans="2:3" ht="14.25" x14ac:dyDescent="0.2">
      <c r="B74" s="33">
        <v>43278</v>
      </c>
      <c r="C74" s="36">
        <v>33.375</v>
      </c>
    </row>
    <row r="75" spans="2:3" ht="14.25" x14ac:dyDescent="0.2">
      <c r="B75" s="35">
        <v>43279</v>
      </c>
      <c r="C75" s="34">
        <v>34.3125</v>
      </c>
    </row>
    <row r="76" spans="2:3" ht="14.25" x14ac:dyDescent="0.2">
      <c r="B76" s="33">
        <v>43280</v>
      </c>
      <c r="C76" s="36">
        <v>33.875</v>
      </c>
    </row>
    <row r="77" spans="2:3" ht="14.25" x14ac:dyDescent="0.2">
      <c r="B77" s="35">
        <v>43283</v>
      </c>
      <c r="C77" s="34">
        <v>34.75</v>
      </c>
    </row>
    <row r="78" spans="2:3" ht="14.25" x14ac:dyDescent="0.2">
      <c r="B78" s="33">
        <v>43284</v>
      </c>
      <c r="C78" s="36">
        <v>35.625</v>
      </c>
    </row>
    <row r="79" spans="2:3" ht="14.25" x14ac:dyDescent="0.2">
      <c r="B79" s="35">
        <v>43285</v>
      </c>
      <c r="C79" s="34">
        <v>34.9375</v>
      </c>
    </row>
    <row r="80" spans="2:3" ht="14.25" x14ac:dyDescent="0.2">
      <c r="B80" s="33">
        <v>43286</v>
      </c>
      <c r="C80" s="36">
        <v>35.9375</v>
      </c>
    </row>
    <row r="81" spans="2:3" ht="14.25" x14ac:dyDescent="0.2">
      <c r="B81" s="35">
        <v>43287</v>
      </c>
      <c r="C81" s="34">
        <v>35.0625</v>
      </c>
    </row>
    <row r="82" spans="2:3" ht="14.25" x14ac:dyDescent="0.2">
      <c r="B82" s="33">
        <v>43291</v>
      </c>
      <c r="C82" s="36">
        <v>33.75</v>
      </c>
    </row>
    <row r="83" spans="2:3" ht="14.25" x14ac:dyDescent="0.2">
      <c r="B83" s="35">
        <v>43292</v>
      </c>
      <c r="C83" s="34">
        <v>34.1875</v>
      </c>
    </row>
    <row r="84" spans="2:3" ht="14.25" x14ac:dyDescent="0.2">
      <c r="B84" s="33">
        <v>43293</v>
      </c>
      <c r="C84" s="36">
        <v>35.375</v>
      </c>
    </row>
    <row r="85" spans="2:3" ht="14.25" x14ac:dyDescent="0.2">
      <c r="B85" s="35">
        <v>43294</v>
      </c>
      <c r="C85" s="34">
        <v>37.625</v>
      </c>
    </row>
    <row r="86" spans="2:3" ht="14.25" x14ac:dyDescent="0.2">
      <c r="B86" s="33">
        <v>43297</v>
      </c>
      <c r="C86" s="36">
        <v>36.6875</v>
      </c>
    </row>
    <row r="87" spans="2:3" ht="14.25" x14ac:dyDescent="0.2">
      <c r="B87" s="35">
        <v>43298</v>
      </c>
      <c r="C87" s="34">
        <v>37</v>
      </c>
    </row>
    <row r="88" spans="2:3" ht="14.25" x14ac:dyDescent="0.2">
      <c r="B88" s="33">
        <v>43299</v>
      </c>
      <c r="C88" s="36">
        <v>38</v>
      </c>
    </row>
    <row r="89" spans="2:3" ht="14.25" x14ac:dyDescent="0.2">
      <c r="B89" s="35">
        <v>43300</v>
      </c>
      <c r="C89" s="34">
        <v>38.125</v>
      </c>
    </row>
    <row r="90" spans="2:3" ht="14.25" x14ac:dyDescent="0.2">
      <c r="B90" s="33">
        <v>43301</v>
      </c>
      <c r="C90" s="36">
        <v>37.5625</v>
      </c>
    </row>
    <row r="91" spans="2:3" ht="14.25" x14ac:dyDescent="0.2">
      <c r="B91" s="35">
        <v>43304</v>
      </c>
      <c r="C91" s="34">
        <v>36.4375</v>
      </c>
    </row>
    <row r="92" spans="2:3" ht="14.25" x14ac:dyDescent="0.2">
      <c r="B92" s="33">
        <v>43305</v>
      </c>
      <c r="C92" s="36">
        <v>37</v>
      </c>
    </row>
    <row r="93" spans="2:3" ht="14.25" x14ac:dyDescent="0.2">
      <c r="B93" s="35">
        <v>43306</v>
      </c>
      <c r="C93" s="34">
        <v>35.875</v>
      </c>
    </row>
    <row r="94" spans="2:3" ht="14.25" x14ac:dyDescent="0.2">
      <c r="B94" s="33">
        <v>43307</v>
      </c>
      <c r="C94" s="36">
        <v>36.5625</v>
      </c>
    </row>
    <row r="95" spans="2:3" ht="14.25" x14ac:dyDescent="0.2">
      <c r="B95" s="35">
        <v>43308</v>
      </c>
      <c r="C95" s="34">
        <v>35.4375</v>
      </c>
    </row>
    <row r="96" spans="2:3" ht="14.25" x14ac:dyDescent="0.2">
      <c r="B96" s="33">
        <v>43311</v>
      </c>
      <c r="C96" s="36">
        <v>36.8125</v>
      </c>
    </row>
    <row r="97" spans="2:3" ht="14.25" x14ac:dyDescent="0.2">
      <c r="B97" s="35">
        <v>43312</v>
      </c>
      <c r="C97" s="34">
        <v>37.75</v>
      </c>
    </row>
    <row r="98" spans="2:3" ht="14.25" x14ac:dyDescent="0.2">
      <c r="B98" s="33">
        <v>43313</v>
      </c>
      <c r="C98" s="36">
        <v>37.0625</v>
      </c>
    </row>
    <row r="99" spans="2:3" ht="14.25" x14ac:dyDescent="0.2">
      <c r="B99" s="35">
        <v>43314</v>
      </c>
      <c r="C99" s="34">
        <v>36.4375</v>
      </c>
    </row>
    <row r="100" spans="2:3" ht="14.25" x14ac:dyDescent="0.2">
      <c r="B100" s="33">
        <v>43315</v>
      </c>
      <c r="C100" s="36">
        <v>35.625</v>
      </c>
    </row>
    <row r="101" spans="2:3" ht="14.25" x14ac:dyDescent="0.2">
      <c r="B101" s="35">
        <v>43318</v>
      </c>
      <c r="C101" s="34">
        <v>36.0625</v>
      </c>
    </row>
    <row r="102" spans="2:3" ht="14.25" x14ac:dyDescent="0.2">
      <c r="B102" s="33">
        <v>43319</v>
      </c>
      <c r="C102" s="36">
        <v>36.6875</v>
      </c>
    </row>
    <row r="103" spans="2:3" ht="14.25" x14ac:dyDescent="0.2">
      <c r="B103" s="35">
        <v>43320</v>
      </c>
      <c r="C103" s="34">
        <v>33.75</v>
      </c>
    </row>
    <row r="104" spans="2:3" ht="14.25" x14ac:dyDescent="0.2">
      <c r="B104" s="33">
        <v>43321</v>
      </c>
      <c r="C104" s="36">
        <v>34.875</v>
      </c>
    </row>
    <row r="105" spans="2:3" ht="14.25" x14ac:dyDescent="0.2">
      <c r="B105" s="35">
        <v>43322</v>
      </c>
      <c r="C105" s="34">
        <v>33.8125</v>
      </c>
    </row>
    <row r="106" spans="2:3" ht="14.25" x14ac:dyDescent="0.2">
      <c r="B106" s="33">
        <v>43325</v>
      </c>
      <c r="C106" s="36">
        <v>36.375</v>
      </c>
    </row>
    <row r="107" spans="2:3" ht="14.25" x14ac:dyDescent="0.2">
      <c r="B107" s="35">
        <v>43326</v>
      </c>
      <c r="C107" s="34">
        <v>37.1875</v>
      </c>
    </row>
    <row r="108" spans="2:3" ht="14.25" x14ac:dyDescent="0.2">
      <c r="B108" s="33">
        <v>43327</v>
      </c>
      <c r="C108" s="36">
        <v>37.625</v>
      </c>
    </row>
    <row r="109" spans="2:3" ht="14.25" x14ac:dyDescent="0.2">
      <c r="B109" s="35">
        <v>43328</v>
      </c>
      <c r="C109" s="34">
        <v>37.125</v>
      </c>
    </row>
    <row r="110" spans="2:3" ht="14.25" x14ac:dyDescent="0.2">
      <c r="B110" s="33">
        <v>43329</v>
      </c>
      <c r="C110" s="36">
        <v>37.1875</v>
      </c>
    </row>
    <row r="111" spans="2:3" ht="14.25" x14ac:dyDescent="0.2">
      <c r="B111" s="35">
        <v>43333</v>
      </c>
      <c r="C111" s="34">
        <v>37.125</v>
      </c>
    </row>
    <row r="112" spans="2:3" ht="14.25" x14ac:dyDescent="0.2">
      <c r="B112" s="33">
        <v>43334</v>
      </c>
      <c r="C112" s="36">
        <v>35.5</v>
      </c>
    </row>
    <row r="113" spans="2:5" ht="14.25" x14ac:dyDescent="0.2">
      <c r="B113" s="35">
        <v>43335</v>
      </c>
      <c r="C113" s="34">
        <v>36.9375</v>
      </c>
    </row>
    <row r="114" spans="2:5" ht="14.25" x14ac:dyDescent="0.2">
      <c r="B114" s="33">
        <v>43336</v>
      </c>
      <c r="C114" s="36">
        <v>36.875</v>
      </c>
    </row>
    <row r="115" spans="2:5" ht="14.25" x14ac:dyDescent="0.2">
      <c r="B115" s="35">
        <v>43339</v>
      </c>
      <c r="C115" s="34">
        <v>36.1875</v>
      </c>
    </row>
    <row r="116" spans="2:5" ht="14.25" x14ac:dyDescent="0.2">
      <c r="B116" s="33">
        <v>43340</v>
      </c>
      <c r="C116" s="36">
        <v>36.4375</v>
      </c>
    </row>
    <row r="117" spans="2:5" ht="14.25" x14ac:dyDescent="0.2">
      <c r="B117" s="35">
        <v>43341</v>
      </c>
      <c r="C117" s="34">
        <v>36.5</v>
      </c>
    </row>
    <row r="118" spans="2:5" ht="14.25" x14ac:dyDescent="0.2">
      <c r="B118" s="33">
        <v>43342</v>
      </c>
      <c r="C118" s="36">
        <v>37.75</v>
      </c>
    </row>
    <row r="119" spans="2:5" ht="14.25" x14ac:dyDescent="0.2">
      <c r="B119" s="33">
        <v>43343</v>
      </c>
      <c r="C119" s="36">
        <v>40.5</v>
      </c>
      <c r="E119" s="37"/>
    </row>
    <row r="120" spans="2:5" ht="14.25" x14ac:dyDescent="0.2">
      <c r="B120" s="33">
        <v>43346</v>
      </c>
      <c r="C120" s="36">
        <v>41</v>
      </c>
    </row>
    <row r="121" spans="2:5" ht="14.25" x14ac:dyDescent="0.2">
      <c r="B121" s="33">
        <v>43347</v>
      </c>
      <c r="C121" s="36"/>
    </row>
    <row r="122" spans="2:5" ht="14.25" x14ac:dyDescent="0.2">
      <c r="B122" s="33">
        <v>43348</v>
      </c>
      <c r="C122" s="36"/>
    </row>
    <row r="123" spans="2:5" ht="14.25" x14ac:dyDescent="0.2">
      <c r="B123" s="33">
        <v>43349</v>
      </c>
      <c r="C123" s="36"/>
    </row>
    <row r="124" spans="2:5" ht="14.25" x14ac:dyDescent="0.2">
      <c r="B124" s="33">
        <v>43350</v>
      </c>
      <c r="C124" s="36"/>
    </row>
    <row r="125" spans="2:5" ht="14.25" x14ac:dyDescent="0.2">
      <c r="B125" s="33">
        <v>43353</v>
      </c>
      <c r="C125" s="36"/>
    </row>
    <row r="126" spans="2:5" ht="14.25" x14ac:dyDescent="0.2">
      <c r="B126" s="33">
        <v>43354</v>
      </c>
      <c r="C126" s="36"/>
    </row>
    <row r="127" spans="2:5" ht="14.25" x14ac:dyDescent="0.2">
      <c r="B127" s="33">
        <v>43355</v>
      </c>
      <c r="C127" s="36"/>
    </row>
    <row r="128" spans="2:5" ht="14.25" x14ac:dyDescent="0.2">
      <c r="B128" s="33">
        <v>43356</v>
      </c>
      <c r="C128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3">
        <v>43101</v>
      </c>
    </row>
    <row r="2" spans="2:2" x14ac:dyDescent="0.2">
      <c r="B2" s="43">
        <v>43143</v>
      </c>
    </row>
    <row r="3" spans="2:2" x14ac:dyDescent="0.2">
      <c r="B3" s="43">
        <v>43144</v>
      </c>
    </row>
    <row r="4" spans="2:2" x14ac:dyDescent="0.2">
      <c r="B4" s="43">
        <v>43188</v>
      </c>
    </row>
    <row r="5" spans="2:2" x14ac:dyDescent="0.2">
      <c r="B5" s="43">
        <v>43189</v>
      </c>
    </row>
    <row r="6" spans="2:2" x14ac:dyDescent="0.2">
      <c r="B6" s="43">
        <v>43192</v>
      </c>
    </row>
    <row r="7" spans="2:2" x14ac:dyDescent="0.2">
      <c r="B7" s="43">
        <v>43220</v>
      </c>
    </row>
    <row r="8" spans="2:2" x14ac:dyDescent="0.2">
      <c r="B8" s="43">
        <v>43221</v>
      </c>
    </row>
    <row r="9" spans="2:2" x14ac:dyDescent="0.2">
      <c r="B9" s="43">
        <v>43245</v>
      </c>
    </row>
    <row r="10" spans="2:2" x14ac:dyDescent="0.2">
      <c r="B10" s="43">
        <v>43271</v>
      </c>
    </row>
    <row r="11" spans="2:2" x14ac:dyDescent="0.2">
      <c r="B11" s="43">
        <v>43290</v>
      </c>
    </row>
    <row r="12" spans="2:2" x14ac:dyDescent="0.2">
      <c r="B12" s="43">
        <v>43332</v>
      </c>
    </row>
    <row r="13" spans="2:2" x14ac:dyDescent="0.2">
      <c r="B13" s="43">
        <v>43388</v>
      </c>
    </row>
    <row r="14" spans="2:2" x14ac:dyDescent="0.2">
      <c r="B14" s="43">
        <v>43410</v>
      </c>
    </row>
    <row r="15" spans="2:2" x14ac:dyDescent="0.2">
      <c r="B15" s="43">
        <v>43423</v>
      </c>
    </row>
    <row r="16" spans="2:2" x14ac:dyDescent="0.2">
      <c r="B16" s="43">
        <v>43434</v>
      </c>
    </row>
    <row r="17" spans="2:2" x14ac:dyDescent="0.2">
      <c r="B17" s="43">
        <v>43442</v>
      </c>
    </row>
    <row r="18" spans="2:2" x14ac:dyDescent="0.2">
      <c r="B18" s="43">
        <v>43458</v>
      </c>
    </row>
    <row r="19" spans="2:2" x14ac:dyDescent="0.2">
      <c r="B19" s="43">
        <v>43459</v>
      </c>
    </row>
    <row r="20" spans="2:2" x14ac:dyDescent="0.2">
      <c r="B20" s="43">
        <v>43465</v>
      </c>
    </row>
    <row r="21" spans="2:2" x14ac:dyDescent="0.2">
      <c r="B21" s="43">
        <v>43466</v>
      </c>
    </row>
    <row r="22" spans="2:2" x14ac:dyDescent="0.2">
      <c r="B22" s="43">
        <v>43528</v>
      </c>
    </row>
    <row r="23" spans="2:2" x14ac:dyDescent="0.2">
      <c r="B23" s="43">
        <v>43529</v>
      </c>
    </row>
    <row r="24" spans="2:2" x14ac:dyDescent="0.2">
      <c r="B24" s="43">
        <v>43548</v>
      </c>
    </row>
    <row r="25" spans="2:2" x14ac:dyDescent="0.2">
      <c r="B25" s="43">
        <v>43557</v>
      </c>
    </row>
    <row r="26" spans="2:2" x14ac:dyDescent="0.2">
      <c r="B26" s="43">
        <v>43573</v>
      </c>
    </row>
    <row r="27" spans="2:2" x14ac:dyDescent="0.2">
      <c r="B27" s="43">
        <v>43574</v>
      </c>
    </row>
    <row r="28" spans="2:2" x14ac:dyDescent="0.2">
      <c r="B28" s="43">
        <v>43586</v>
      </c>
    </row>
    <row r="29" spans="2:2" x14ac:dyDescent="0.2">
      <c r="B29" s="43">
        <v>43610</v>
      </c>
    </row>
    <row r="30" spans="2:2" x14ac:dyDescent="0.2">
      <c r="B30" s="43">
        <v>43633</v>
      </c>
    </row>
    <row r="31" spans="2:2" x14ac:dyDescent="0.2">
      <c r="B31" s="43">
        <v>43636</v>
      </c>
    </row>
    <row r="32" spans="2:2" x14ac:dyDescent="0.2">
      <c r="B32" s="43">
        <v>43654</v>
      </c>
    </row>
    <row r="33" spans="2:2" x14ac:dyDescent="0.2">
      <c r="B33" s="43">
        <v>43655</v>
      </c>
    </row>
    <row r="34" spans="2:2" x14ac:dyDescent="0.2">
      <c r="B34" s="43">
        <v>43696</v>
      </c>
    </row>
    <row r="35" spans="2:2" x14ac:dyDescent="0.2">
      <c r="B35" s="43">
        <v>43752</v>
      </c>
    </row>
    <row r="36" spans="2:2" x14ac:dyDescent="0.2">
      <c r="B36" s="43">
        <v>43775</v>
      </c>
    </row>
    <row r="37" spans="2:2" x14ac:dyDescent="0.2">
      <c r="B37" s="43">
        <v>43787</v>
      </c>
    </row>
    <row r="38" spans="2:2" x14ac:dyDescent="0.2">
      <c r="B38" s="43">
        <v>43823</v>
      </c>
    </row>
    <row r="39" spans="2:2" x14ac:dyDescent="0.2">
      <c r="B39" s="43">
        <v>43824</v>
      </c>
    </row>
    <row r="40" spans="2:2" x14ac:dyDescent="0.2">
      <c r="B40" s="43">
        <v>43830</v>
      </c>
    </row>
    <row r="41" spans="2:2" x14ac:dyDescent="0.2">
      <c r="B41" s="43">
        <v>43831</v>
      </c>
    </row>
    <row r="42" spans="2:2" x14ac:dyDescent="0.2">
      <c r="B42" s="43">
        <v>43885</v>
      </c>
    </row>
    <row r="43" spans="2:2" x14ac:dyDescent="0.2">
      <c r="B43" s="43">
        <v>43886</v>
      </c>
    </row>
    <row r="44" spans="2:2" x14ac:dyDescent="0.2">
      <c r="B44" s="43">
        <v>43913</v>
      </c>
    </row>
    <row r="45" spans="2:2" x14ac:dyDescent="0.2">
      <c r="B45" s="43">
        <v>43914</v>
      </c>
    </row>
    <row r="46" spans="2:2" x14ac:dyDescent="0.2">
      <c r="B46" s="43">
        <v>43923</v>
      </c>
    </row>
    <row r="47" spans="2:2" x14ac:dyDescent="0.2">
      <c r="B47" s="43">
        <v>43930</v>
      </c>
    </row>
    <row r="48" spans="2:2" x14ac:dyDescent="0.2">
      <c r="B48" s="43">
        <v>43931</v>
      </c>
    </row>
    <row r="49" spans="2:2" x14ac:dyDescent="0.2">
      <c r="B49" s="43">
        <v>43952</v>
      </c>
    </row>
    <row r="50" spans="2:2" x14ac:dyDescent="0.2">
      <c r="B50" s="43">
        <v>43976</v>
      </c>
    </row>
    <row r="51" spans="2:2" x14ac:dyDescent="0.2">
      <c r="B51" s="43">
        <v>43997</v>
      </c>
    </row>
    <row r="52" spans="2:2" x14ac:dyDescent="0.2">
      <c r="B52" s="43">
        <v>44002</v>
      </c>
    </row>
    <row r="53" spans="2:2" x14ac:dyDescent="0.2">
      <c r="B53" s="43">
        <v>44021</v>
      </c>
    </row>
    <row r="54" spans="2:2" x14ac:dyDescent="0.2">
      <c r="B54" s="43">
        <v>44022</v>
      </c>
    </row>
    <row r="55" spans="2:2" x14ac:dyDescent="0.2">
      <c r="B55" s="43">
        <v>44060</v>
      </c>
    </row>
    <row r="56" spans="2:2" x14ac:dyDescent="0.2">
      <c r="B56" s="43">
        <v>44116</v>
      </c>
    </row>
    <row r="57" spans="2:2" x14ac:dyDescent="0.2">
      <c r="B57" s="43">
        <v>44141</v>
      </c>
    </row>
    <row r="58" spans="2:2" x14ac:dyDescent="0.2">
      <c r="B58" s="43">
        <v>44158</v>
      </c>
    </row>
    <row r="59" spans="2:2" x14ac:dyDescent="0.2">
      <c r="B59" s="43">
        <v>44172</v>
      </c>
    </row>
    <row r="60" spans="2:2" x14ac:dyDescent="0.2">
      <c r="B60" s="43">
        <v>44173</v>
      </c>
    </row>
    <row r="61" spans="2:2" x14ac:dyDescent="0.2">
      <c r="B61" s="43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0">
        <v>43202</v>
      </c>
    </row>
    <row r="2" spans="1:4" x14ac:dyDescent="0.2">
      <c r="A2" s="40">
        <v>43200</v>
      </c>
      <c r="B2">
        <v>1</v>
      </c>
      <c r="D2">
        <f>+IF(A1&lt;A2,B2,(IF(A1&lt;A3,B3,0)))</f>
        <v>2</v>
      </c>
    </row>
    <row r="3" spans="1:4" x14ac:dyDescent="0.2">
      <c r="A3" s="40">
        <v>43230</v>
      </c>
      <c r="B3">
        <v>2</v>
      </c>
    </row>
    <row r="4" spans="1:4" x14ac:dyDescent="0.2">
      <c r="A4" s="40">
        <v>43261</v>
      </c>
      <c r="B4">
        <v>3</v>
      </c>
    </row>
    <row r="5" spans="1:4" x14ac:dyDescent="0.2">
      <c r="A5" s="40">
        <v>43291</v>
      </c>
      <c r="B5">
        <v>4</v>
      </c>
    </row>
    <row r="6" spans="1:4" x14ac:dyDescent="0.2">
      <c r="A6" s="40">
        <v>43322</v>
      </c>
      <c r="B6">
        <v>5</v>
      </c>
    </row>
    <row r="7" spans="1:4" x14ac:dyDescent="0.2">
      <c r="A7" s="40">
        <v>43353</v>
      </c>
      <c r="B7">
        <v>6</v>
      </c>
    </row>
    <row r="8" spans="1:4" x14ac:dyDescent="0.2">
      <c r="A8" s="40">
        <v>43383</v>
      </c>
      <c r="B8">
        <v>7</v>
      </c>
    </row>
    <row r="9" spans="1:4" x14ac:dyDescent="0.2">
      <c r="A9" s="40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7</vt:lpstr>
      <vt:lpstr>TM20</vt:lpstr>
      <vt:lpstr>Feriados</vt:lpstr>
      <vt:lpstr>Hoja2</vt:lpstr>
      <vt:lpstr>'Clase 7'!Área_de_impresión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2022-07-06T13:55:35Z</dcterms:modified>
</cp:coreProperties>
</file>