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PAE\ON PAE 17 &amp; 18\Difusión\"/>
    </mc:Choice>
  </mc:AlternateContent>
  <bookViews>
    <workbookView xWindow="240" yWindow="225" windowWidth="11280" windowHeight="7920"/>
  </bookViews>
  <sheets>
    <sheet name="Clase 17 (DL 10 años)" sheetId="1" r:id="rId1"/>
    <sheet name="Clase 18 (DL 5 años)" sheetId="8" r:id="rId2"/>
    <sheet name="TM20" sheetId="4" state="hidden" r:id="rId3"/>
    <sheet name="Feriados" sheetId="5" state="hidden" r:id="rId4"/>
    <sheet name="Hoja2" sheetId="7" state="hidden" r:id="rId5"/>
  </sheets>
  <definedNames>
    <definedName name="_xlnm.Print_Area" localSheetId="0">'Clase 17 (DL 10 años)'!$D$1:$P$114</definedName>
    <definedName name="_xlnm.Print_Area" localSheetId="1">'Clase 18 (DL 5 años)'!$D$1:$P$74</definedName>
  </definedNames>
  <calcPr calcId="162913"/>
</workbook>
</file>

<file path=xl/calcChain.xml><?xml version="1.0" encoding="utf-8"?>
<calcChain xmlns="http://schemas.openxmlformats.org/spreadsheetml/2006/main">
  <c r="D54" i="8" l="1"/>
  <c r="D55" i="8"/>
  <c r="D56" i="8"/>
  <c r="D57" i="8"/>
  <c r="D58" i="8"/>
  <c r="D59" i="8"/>
  <c r="D60" i="8"/>
  <c r="D61" i="8"/>
  <c r="D62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O11" i="8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63" i="1"/>
  <c r="N42" i="8" l="1"/>
  <c r="N62" i="1"/>
  <c r="M62" i="1" l="1"/>
  <c r="M42" i="8"/>
  <c r="I61" i="8" l="1"/>
  <c r="I62" i="8"/>
  <c r="C62" i="8"/>
  <c r="C59" i="8"/>
  <c r="I59" i="8"/>
  <c r="C60" i="8"/>
  <c r="I60" i="8"/>
  <c r="C61" i="8"/>
  <c r="C58" i="8"/>
  <c r="I58" i="8"/>
  <c r="K64" i="8"/>
  <c r="I57" i="8"/>
  <c r="C57" i="8"/>
  <c r="I56" i="8"/>
  <c r="C56" i="8"/>
  <c r="I55" i="8"/>
  <c r="C55" i="8"/>
  <c r="I54" i="8"/>
  <c r="C54" i="8"/>
  <c r="I53" i="8"/>
  <c r="C53" i="8"/>
  <c r="I52" i="8"/>
  <c r="C52" i="8"/>
  <c r="I51" i="8"/>
  <c r="C51" i="8"/>
  <c r="I50" i="8"/>
  <c r="C50" i="8"/>
  <c r="I49" i="8"/>
  <c r="C49" i="8"/>
  <c r="I48" i="8"/>
  <c r="C48" i="8"/>
  <c r="I47" i="8"/>
  <c r="C47" i="8"/>
  <c r="I46" i="8"/>
  <c r="C46" i="8"/>
  <c r="I45" i="8"/>
  <c r="C45" i="8"/>
  <c r="I44" i="8"/>
  <c r="C44" i="8"/>
  <c r="L43" i="8"/>
  <c r="L44" i="8" s="1"/>
  <c r="L45" i="8" s="1"/>
  <c r="L46" i="8" s="1"/>
  <c r="L47" i="8" s="1"/>
  <c r="L48" i="8" s="1"/>
  <c r="L49" i="8" s="1"/>
  <c r="L50" i="8" s="1"/>
  <c r="L51" i="8" s="1"/>
  <c r="L52" i="8" s="1"/>
  <c r="L53" i="8" s="1"/>
  <c r="L54" i="8" s="1"/>
  <c r="L55" i="8" s="1"/>
  <c r="L56" i="8" s="1"/>
  <c r="L57" i="8" s="1"/>
  <c r="L58" i="8" s="1"/>
  <c r="L59" i="8" s="1"/>
  <c r="L60" i="8" s="1"/>
  <c r="L61" i="8" s="1"/>
  <c r="L62" i="8" s="1"/>
  <c r="I43" i="8"/>
  <c r="I42" i="8"/>
  <c r="E42" i="8"/>
  <c r="F42" i="8" s="1"/>
  <c r="B42" i="8"/>
  <c r="C43" i="8" s="1"/>
  <c r="L41" i="8"/>
  <c r="I41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G14" i="8"/>
  <c r="D42" i="8" s="1"/>
  <c r="G13" i="8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63" i="1"/>
  <c r="I62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L64" i="1"/>
  <c r="L65" i="1" s="1"/>
  <c r="L63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64" i="1"/>
  <c r="C65" i="1"/>
  <c r="G14" i="1"/>
  <c r="J37" i="8" l="1"/>
  <c r="E43" i="8"/>
  <c r="L66" i="1"/>
  <c r="B62" i="1"/>
  <c r="G43" i="8" l="1"/>
  <c r="J43" i="8" s="1"/>
  <c r="K17" i="8" s="1"/>
  <c r="E44" i="8"/>
  <c r="F43" i="8"/>
  <c r="L67" i="1"/>
  <c r="D43" i="8" l="1"/>
  <c r="M43" i="8"/>
  <c r="H43" i="8"/>
  <c r="Q43" i="8" s="1"/>
  <c r="I17" i="8"/>
  <c r="G44" i="8"/>
  <c r="J44" i="8" s="1"/>
  <c r="K18" i="8" s="1"/>
  <c r="L18" i="8" s="1"/>
  <c r="E45" i="8"/>
  <c r="F44" i="8"/>
  <c r="L17" i="8"/>
  <c r="L68" i="1"/>
  <c r="D62" i="1"/>
  <c r="G45" i="8" l="1"/>
  <c r="J45" i="8" s="1"/>
  <c r="K19" i="8" s="1"/>
  <c r="E46" i="8"/>
  <c r="F45" i="8"/>
  <c r="N43" i="8"/>
  <c r="S43" i="8"/>
  <c r="M44" i="8"/>
  <c r="I18" i="8"/>
  <c r="D44" i="8"/>
  <c r="H44" i="8"/>
  <c r="Q44" i="8" s="1"/>
  <c r="L69" i="1"/>
  <c r="D2" i="7"/>
  <c r="D45" i="8" l="1"/>
  <c r="I19" i="8"/>
  <c r="H45" i="8"/>
  <c r="Q45" i="8" s="1"/>
  <c r="M45" i="8"/>
  <c r="G46" i="8"/>
  <c r="J46" i="8" s="1"/>
  <c r="K20" i="8" s="1"/>
  <c r="E47" i="8"/>
  <c r="F46" i="8"/>
  <c r="S44" i="8"/>
  <c r="N44" i="8"/>
  <c r="L70" i="1"/>
  <c r="C63" i="1"/>
  <c r="F2" i="4"/>
  <c r="D46" i="8" l="1"/>
  <c r="H46" i="8"/>
  <c r="Q46" i="8" s="1"/>
  <c r="M46" i="8"/>
  <c r="I20" i="8"/>
  <c r="G47" i="8"/>
  <c r="J47" i="8" s="1"/>
  <c r="K21" i="8" s="1"/>
  <c r="E48" i="8"/>
  <c r="F47" i="8"/>
  <c r="S45" i="8"/>
  <c r="N45" i="8"/>
  <c r="L71" i="1"/>
  <c r="G13" i="1"/>
  <c r="N46" i="8" l="1"/>
  <c r="S46" i="8"/>
  <c r="G48" i="8"/>
  <c r="J48" i="8" s="1"/>
  <c r="K22" i="8" s="1"/>
  <c r="E49" i="8"/>
  <c r="F48" i="8"/>
  <c r="H47" i="8"/>
  <c r="Q47" i="8" s="1"/>
  <c r="M47" i="8"/>
  <c r="D47" i="8"/>
  <c r="I21" i="8"/>
  <c r="L72" i="1"/>
  <c r="E62" i="1"/>
  <c r="E63" i="1" s="1"/>
  <c r="L61" i="1"/>
  <c r="J17" i="1"/>
  <c r="K104" i="1"/>
  <c r="F63" i="1" l="1"/>
  <c r="H63" i="1" s="1"/>
  <c r="G63" i="1"/>
  <c r="J63" i="1" s="1"/>
  <c r="M63" i="1" s="1"/>
  <c r="N63" i="1" s="1"/>
  <c r="E64" i="1"/>
  <c r="G49" i="8"/>
  <c r="J49" i="8" s="1"/>
  <c r="K23" i="8" s="1"/>
  <c r="E50" i="8"/>
  <c r="F49" i="8"/>
  <c r="N47" i="8"/>
  <c r="S47" i="8"/>
  <c r="I22" i="8"/>
  <c r="M48" i="8"/>
  <c r="D48" i="8"/>
  <c r="H48" i="8"/>
  <c r="Q48" i="8" s="1"/>
  <c r="L73" i="1"/>
  <c r="J57" i="1"/>
  <c r="F62" i="1"/>
  <c r="I61" i="1"/>
  <c r="E65" i="1" l="1"/>
  <c r="G64" i="1"/>
  <c r="J64" i="1" s="1"/>
  <c r="F64" i="1"/>
  <c r="D49" i="8"/>
  <c r="H49" i="8"/>
  <c r="Q49" i="8" s="1"/>
  <c r="M49" i="8"/>
  <c r="I23" i="8"/>
  <c r="G50" i="8"/>
  <c r="J50" i="8" s="1"/>
  <c r="K24" i="8" s="1"/>
  <c r="F50" i="8"/>
  <c r="E51" i="8"/>
  <c r="S48" i="8"/>
  <c r="N48" i="8"/>
  <c r="L74" i="1"/>
  <c r="K17" i="1"/>
  <c r="H64" i="1" l="1"/>
  <c r="Q64" i="1" s="1"/>
  <c r="I18" i="1"/>
  <c r="D64" i="1"/>
  <c r="M64" i="1"/>
  <c r="K18" i="1"/>
  <c r="L18" i="1" s="1"/>
  <c r="E66" i="1"/>
  <c r="F65" i="1"/>
  <c r="G65" i="1"/>
  <c r="J65" i="1" s="1"/>
  <c r="K19" i="1" s="1"/>
  <c r="L19" i="1" s="1"/>
  <c r="F51" i="8"/>
  <c r="E52" i="8"/>
  <c r="G51" i="8"/>
  <c r="J51" i="8" s="1"/>
  <c r="K25" i="8" s="1"/>
  <c r="S49" i="8"/>
  <c r="N49" i="8"/>
  <c r="D50" i="8"/>
  <c r="I24" i="8"/>
  <c r="H50" i="8"/>
  <c r="Q50" i="8" s="1"/>
  <c r="M50" i="8"/>
  <c r="L75" i="1"/>
  <c r="D63" i="1"/>
  <c r="Q63" i="1"/>
  <c r="I17" i="1"/>
  <c r="D65" i="1" l="1"/>
  <c r="H65" i="1"/>
  <c r="Q65" i="1" s="1"/>
  <c r="I19" i="1"/>
  <c r="M65" i="1"/>
  <c r="E67" i="1"/>
  <c r="G66" i="1"/>
  <c r="J66" i="1" s="1"/>
  <c r="K20" i="1" s="1"/>
  <c r="L20" i="1" s="1"/>
  <c r="F66" i="1"/>
  <c r="N64" i="1"/>
  <c r="S64" i="1"/>
  <c r="E53" i="8"/>
  <c r="G52" i="8"/>
  <c r="J52" i="8" s="1"/>
  <c r="K26" i="8" s="1"/>
  <c r="F52" i="8"/>
  <c r="N50" i="8"/>
  <c r="S50" i="8"/>
  <c r="M51" i="8"/>
  <c r="D51" i="8"/>
  <c r="H51" i="8"/>
  <c r="Q51" i="8" s="1"/>
  <c r="I25" i="8"/>
  <c r="L76" i="1"/>
  <c r="S63" i="1"/>
  <c r="L17" i="1"/>
  <c r="N65" i="1" l="1"/>
  <c r="S65" i="1"/>
  <c r="I20" i="1"/>
  <c r="H66" i="1"/>
  <c r="Q66" i="1" s="1"/>
  <c r="D66" i="1"/>
  <c r="M66" i="1"/>
  <c r="E68" i="1"/>
  <c r="F67" i="1"/>
  <c r="G67" i="1"/>
  <c r="J67" i="1" s="1"/>
  <c r="K21" i="1" s="1"/>
  <c r="L21" i="1" s="1"/>
  <c r="I26" i="8"/>
  <c r="M52" i="8"/>
  <c r="D52" i="8"/>
  <c r="H52" i="8"/>
  <c r="Q52" i="8" s="1"/>
  <c r="F53" i="8"/>
  <c r="E54" i="8"/>
  <c r="G53" i="8"/>
  <c r="J53" i="8" s="1"/>
  <c r="K27" i="8" s="1"/>
  <c r="N51" i="8"/>
  <c r="S51" i="8"/>
  <c r="L77" i="1"/>
  <c r="H67" i="1" l="1"/>
  <c r="Q67" i="1" s="1"/>
  <c r="D67" i="1"/>
  <c r="I21" i="1"/>
  <c r="M67" i="1"/>
  <c r="E69" i="1"/>
  <c r="G68" i="1"/>
  <c r="J68" i="1" s="1"/>
  <c r="K22" i="1" s="1"/>
  <c r="L22" i="1" s="1"/>
  <c r="F68" i="1"/>
  <c r="N66" i="1"/>
  <c r="S66" i="1"/>
  <c r="N52" i="8"/>
  <c r="S52" i="8"/>
  <c r="F54" i="8"/>
  <c r="E55" i="8"/>
  <c r="G54" i="8"/>
  <c r="J54" i="8" s="1"/>
  <c r="K28" i="8" s="1"/>
  <c r="M53" i="8"/>
  <c r="H53" i="8"/>
  <c r="Q53" i="8" s="1"/>
  <c r="D53" i="8"/>
  <c r="I27" i="8"/>
  <c r="L78" i="1"/>
  <c r="N67" i="1" l="1"/>
  <c r="S67" i="1"/>
  <c r="I22" i="1"/>
  <c r="D68" i="1"/>
  <c r="H68" i="1"/>
  <c r="Q68" i="1" s="1"/>
  <c r="M68" i="1"/>
  <c r="E70" i="1"/>
  <c r="F69" i="1"/>
  <c r="G69" i="1"/>
  <c r="J69" i="1" s="1"/>
  <c r="K23" i="1" s="1"/>
  <c r="L23" i="1" s="1"/>
  <c r="N53" i="8"/>
  <c r="S53" i="8"/>
  <c r="G55" i="8"/>
  <c r="J55" i="8" s="1"/>
  <c r="K29" i="8" s="1"/>
  <c r="E56" i="8"/>
  <c r="F55" i="8"/>
  <c r="M54" i="8"/>
  <c r="H54" i="8"/>
  <c r="Q54" i="8" s="1"/>
  <c r="I28" i="8"/>
  <c r="L79" i="1"/>
  <c r="H69" i="1" l="1"/>
  <c r="Q69" i="1" s="1"/>
  <c r="D69" i="1"/>
  <c r="I23" i="1"/>
  <c r="M69" i="1"/>
  <c r="E71" i="1"/>
  <c r="G70" i="1"/>
  <c r="J70" i="1" s="1"/>
  <c r="K24" i="1" s="1"/>
  <c r="L24" i="1" s="1"/>
  <c r="F70" i="1"/>
  <c r="N68" i="1"/>
  <c r="S68" i="1"/>
  <c r="N54" i="8"/>
  <c r="S54" i="8"/>
  <c r="H55" i="8"/>
  <c r="Q55" i="8" s="1"/>
  <c r="M55" i="8"/>
  <c r="I29" i="8"/>
  <c r="G56" i="8"/>
  <c r="J56" i="8" s="1"/>
  <c r="K30" i="8" s="1"/>
  <c r="E57" i="8"/>
  <c r="E58" i="8" s="1"/>
  <c r="F56" i="8"/>
  <c r="L80" i="1"/>
  <c r="N69" i="1" l="1"/>
  <c r="S69" i="1"/>
  <c r="I24" i="1"/>
  <c r="D70" i="1"/>
  <c r="H70" i="1"/>
  <c r="Q70" i="1" s="1"/>
  <c r="M70" i="1"/>
  <c r="E72" i="1"/>
  <c r="F71" i="1"/>
  <c r="G71" i="1"/>
  <c r="J71" i="1" s="1"/>
  <c r="K25" i="1" s="1"/>
  <c r="L25" i="1" s="1"/>
  <c r="G58" i="8"/>
  <c r="J58" i="8" s="1"/>
  <c r="E59" i="8"/>
  <c r="F58" i="8"/>
  <c r="M56" i="8"/>
  <c r="H56" i="8"/>
  <c r="Q56" i="8" s="1"/>
  <c r="I30" i="8"/>
  <c r="G57" i="8"/>
  <c r="J57" i="8" s="1"/>
  <c r="K31" i="8" s="1"/>
  <c r="F57" i="8"/>
  <c r="N55" i="8"/>
  <c r="S55" i="8"/>
  <c r="L81" i="1"/>
  <c r="D71" i="1" l="1"/>
  <c r="H71" i="1"/>
  <c r="Q71" i="1" s="1"/>
  <c r="I25" i="1"/>
  <c r="M71" i="1"/>
  <c r="E73" i="1"/>
  <c r="F72" i="1"/>
  <c r="G72" i="1"/>
  <c r="J72" i="1" s="1"/>
  <c r="K26" i="1" s="1"/>
  <c r="L26" i="1" s="1"/>
  <c r="N70" i="1"/>
  <c r="S70" i="1"/>
  <c r="G59" i="8"/>
  <c r="J59" i="8" s="1"/>
  <c r="E60" i="8"/>
  <c r="F59" i="8"/>
  <c r="M58" i="8"/>
  <c r="N58" i="8" s="1"/>
  <c r="H58" i="8"/>
  <c r="H57" i="8"/>
  <c r="Q57" i="8" s="1"/>
  <c r="M57" i="8"/>
  <c r="I31" i="8"/>
  <c r="K32" i="8"/>
  <c r="S56" i="8"/>
  <c r="N56" i="8"/>
  <c r="L82" i="1"/>
  <c r="S71" i="1" l="1"/>
  <c r="N71" i="1"/>
  <c r="H72" i="1"/>
  <c r="Q72" i="1" s="1"/>
  <c r="I26" i="1"/>
  <c r="D72" i="1"/>
  <c r="M72" i="1"/>
  <c r="E74" i="1"/>
  <c r="F73" i="1"/>
  <c r="G73" i="1"/>
  <c r="J73" i="1" s="1"/>
  <c r="K27" i="1" s="1"/>
  <c r="L27" i="1" s="1"/>
  <c r="G60" i="8"/>
  <c r="J60" i="8" s="1"/>
  <c r="E61" i="8"/>
  <c r="F60" i="8"/>
  <c r="H59" i="8"/>
  <c r="Q59" i="8" s="1"/>
  <c r="M59" i="8"/>
  <c r="Q58" i="8"/>
  <c r="I32" i="8"/>
  <c r="S57" i="8"/>
  <c r="N57" i="8"/>
  <c r="K33" i="8"/>
  <c r="L83" i="1"/>
  <c r="D73" i="1" l="1"/>
  <c r="H73" i="1"/>
  <c r="Q73" i="1" s="1"/>
  <c r="I27" i="1"/>
  <c r="M73" i="1"/>
  <c r="E75" i="1"/>
  <c r="G74" i="1"/>
  <c r="J74" i="1" s="1"/>
  <c r="K28" i="1" s="1"/>
  <c r="L28" i="1" s="1"/>
  <c r="F74" i="1"/>
  <c r="S72" i="1"/>
  <c r="N72" i="1"/>
  <c r="F61" i="8"/>
  <c r="E62" i="8"/>
  <c r="G61" i="8"/>
  <c r="J61" i="8" s="1"/>
  <c r="S59" i="8"/>
  <c r="N59" i="8"/>
  <c r="H60" i="8"/>
  <c r="Q60" i="8" s="1"/>
  <c r="M60" i="8"/>
  <c r="K34" i="8"/>
  <c r="S58" i="8"/>
  <c r="I33" i="8"/>
  <c r="L84" i="1"/>
  <c r="S73" i="1" l="1"/>
  <c r="N73" i="1"/>
  <c r="I28" i="1"/>
  <c r="H74" i="1"/>
  <c r="Q74" i="1" s="1"/>
  <c r="D74" i="1"/>
  <c r="M74" i="1"/>
  <c r="E76" i="1"/>
  <c r="F75" i="1"/>
  <c r="G75" i="1"/>
  <c r="J75" i="1" s="1"/>
  <c r="K29" i="1" s="1"/>
  <c r="L29" i="1" s="1"/>
  <c r="F62" i="8"/>
  <c r="G62" i="8"/>
  <c r="J62" i="8" s="1"/>
  <c r="H61" i="8"/>
  <c r="Q61" i="8" s="1"/>
  <c r="M61" i="8"/>
  <c r="N61" i="8" s="1"/>
  <c r="S60" i="8"/>
  <c r="N60" i="8"/>
  <c r="I34" i="8"/>
  <c r="K35" i="8"/>
  <c r="L85" i="1"/>
  <c r="H75" i="1" l="1"/>
  <c r="Q75" i="1" s="1"/>
  <c r="I29" i="1"/>
  <c r="D75" i="1"/>
  <c r="M75" i="1"/>
  <c r="E77" i="1"/>
  <c r="G76" i="1"/>
  <c r="J76" i="1" s="1"/>
  <c r="K30" i="1" s="1"/>
  <c r="L30" i="1" s="1"/>
  <c r="F76" i="1"/>
  <c r="S74" i="1"/>
  <c r="N74" i="1"/>
  <c r="H62" i="8"/>
  <c r="M62" i="8"/>
  <c r="N62" i="8" s="1"/>
  <c r="K10" i="8" s="1"/>
  <c r="S61" i="8"/>
  <c r="I35" i="8"/>
  <c r="L86" i="1"/>
  <c r="N75" i="1" l="1"/>
  <c r="S75" i="1"/>
  <c r="D76" i="1"/>
  <c r="I30" i="1"/>
  <c r="H76" i="1"/>
  <c r="Q76" i="1" s="1"/>
  <c r="M76" i="1"/>
  <c r="E78" i="1"/>
  <c r="F77" i="1"/>
  <c r="G77" i="1"/>
  <c r="J77" i="1" s="1"/>
  <c r="K31" i="1" s="1"/>
  <c r="L31" i="1" s="1"/>
  <c r="L87" i="1"/>
  <c r="E79" i="1" l="1"/>
  <c r="G78" i="1"/>
  <c r="J78" i="1" s="1"/>
  <c r="K32" i="1" s="1"/>
  <c r="L32" i="1" s="1"/>
  <c r="F78" i="1"/>
  <c r="S76" i="1"/>
  <c r="N76" i="1"/>
  <c r="H77" i="1"/>
  <c r="Q77" i="1" s="1"/>
  <c r="D77" i="1"/>
  <c r="I31" i="1"/>
  <c r="M77" i="1"/>
  <c r="L88" i="1"/>
  <c r="D78" i="1" l="1"/>
  <c r="I32" i="1"/>
  <c r="H78" i="1"/>
  <c r="Q78" i="1" s="1"/>
  <c r="M78" i="1"/>
  <c r="N77" i="1"/>
  <c r="S77" i="1"/>
  <c r="E80" i="1"/>
  <c r="F79" i="1"/>
  <c r="G79" i="1"/>
  <c r="J79" i="1" s="1"/>
  <c r="K33" i="1" s="1"/>
  <c r="L33" i="1" s="1"/>
  <c r="L89" i="1"/>
  <c r="S78" i="1" l="1"/>
  <c r="N78" i="1"/>
  <c r="E81" i="1"/>
  <c r="F80" i="1"/>
  <c r="G80" i="1"/>
  <c r="J80" i="1" s="1"/>
  <c r="K34" i="1" s="1"/>
  <c r="L34" i="1" s="1"/>
  <c r="H79" i="1"/>
  <c r="Q79" i="1" s="1"/>
  <c r="I33" i="1"/>
  <c r="D79" i="1"/>
  <c r="M79" i="1"/>
  <c r="L90" i="1"/>
  <c r="N79" i="1" l="1"/>
  <c r="S79" i="1"/>
  <c r="D80" i="1"/>
  <c r="I34" i="1"/>
  <c r="H80" i="1"/>
  <c r="Q80" i="1" s="1"/>
  <c r="M80" i="1"/>
  <c r="E82" i="1"/>
  <c r="F81" i="1"/>
  <c r="G81" i="1"/>
  <c r="J81" i="1" s="1"/>
  <c r="K35" i="1" s="1"/>
  <c r="L35" i="1" s="1"/>
  <c r="L91" i="1"/>
  <c r="D81" i="1" l="1"/>
  <c r="H81" i="1"/>
  <c r="Q81" i="1" s="1"/>
  <c r="I35" i="1"/>
  <c r="M81" i="1"/>
  <c r="E83" i="1"/>
  <c r="G82" i="1"/>
  <c r="J82" i="1" s="1"/>
  <c r="K36" i="1" s="1"/>
  <c r="L36" i="1" s="1"/>
  <c r="F82" i="1"/>
  <c r="S80" i="1"/>
  <c r="N80" i="1"/>
  <c r="L92" i="1"/>
  <c r="S81" i="1" l="1"/>
  <c r="N81" i="1"/>
  <c r="I36" i="1"/>
  <c r="H82" i="1"/>
  <c r="Q82" i="1" s="1"/>
  <c r="D82" i="1"/>
  <c r="M82" i="1"/>
  <c r="E84" i="1"/>
  <c r="F83" i="1"/>
  <c r="G83" i="1"/>
  <c r="J83" i="1" s="1"/>
  <c r="K37" i="1" s="1"/>
  <c r="L37" i="1" s="1"/>
  <c r="L93" i="1"/>
  <c r="H83" i="1" l="1"/>
  <c r="Q83" i="1" s="1"/>
  <c r="I37" i="1"/>
  <c r="D83" i="1"/>
  <c r="M83" i="1"/>
  <c r="E85" i="1"/>
  <c r="F84" i="1"/>
  <c r="G84" i="1"/>
  <c r="J84" i="1" s="1"/>
  <c r="K38" i="1" s="1"/>
  <c r="L38" i="1" s="1"/>
  <c r="S82" i="1"/>
  <c r="N82" i="1"/>
  <c r="L94" i="1"/>
  <c r="S83" i="1" l="1"/>
  <c r="N83" i="1"/>
  <c r="I38" i="1"/>
  <c r="D84" i="1"/>
  <c r="H84" i="1"/>
  <c r="Q84" i="1" s="1"/>
  <c r="M84" i="1"/>
  <c r="E86" i="1"/>
  <c r="F85" i="1"/>
  <c r="G85" i="1"/>
  <c r="J85" i="1" s="1"/>
  <c r="K39" i="1" s="1"/>
  <c r="L39" i="1" s="1"/>
  <c r="L95" i="1"/>
  <c r="H85" i="1" l="1"/>
  <c r="Q85" i="1" s="1"/>
  <c r="I39" i="1"/>
  <c r="D85" i="1"/>
  <c r="M85" i="1"/>
  <c r="E87" i="1"/>
  <c r="G86" i="1"/>
  <c r="J86" i="1" s="1"/>
  <c r="K40" i="1" s="1"/>
  <c r="L40" i="1" s="1"/>
  <c r="F86" i="1"/>
  <c r="S84" i="1"/>
  <c r="N84" i="1"/>
  <c r="L96" i="1"/>
  <c r="S85" i="1" l="1"/>
  <c r="N85" i="1"/>
  <c r="I40" i="1"/>
  <c r="H86" i="1"/>
  <c r="Q86" i="1" s="1"/>
  <c r="D86" i="1"/>
  <c r="M86" i="1"/>
  <c r="E88" i="1"/>
  <c r="F87" i="1"/>
  <c r="G87" i="1"/>
  <c r="J87" i="1" s="1"/>
  <c r="K41" i="1" s="1"/>
  <c r="L41" i="1" s="1"/>
  <c r="L97" i="1"/>
  <c r="D87" i="1" l="1"/>
  <c r="H87" i="1"/>
  <c r="Q87" i="1" s="1"/>
  <c r="I41" i="1"/>
  <c r="M87" i="1"/>
  <c r="E89" i="1"/>
  <c r="G88" i="1"/>
  <c r="J88" i="1" s="1"/>
  <c r="K42" i="1" s="1"/>
  <c r="L42" i="1" s="1"/>
  <c r="F88" i="1"/>
  <c r="N86" i="1"/>
  <c r="S86" i="1"/>
  <c r="L98" i="1"/>
  <c r="N87" i="1" l="1"/>
  <c r="S87" i="1"/>
  <c r="D88" i="1"/>
  <c r="I42" i="1"/>
  <c r="H88" i="1"/>
  <c r="Q88" i="1" s="1"/>
  <c r="M88" i="1"/>
  <c r="E90" i="1"/>
  <c r="F89" i="1"/>
  <c r="G89" i="1"/>
  <c r="J89" i="1" s="1"/>
  <c r="K43" i="1" s="1"/>
  <c r="L43" i="1" s="1"/>
  <c r="L99" i="1"/>
  <c r="H89" i="1" l="1"/>
  <c r="Q89" i="1" s="1"/>
  <c r="D89" i="1"/>
  <c r="I43" i="1"/>
  <c r="M89" i="1"/>
  <c r="N88" i="1"/>
  <c r="S88" i="1"/>
  <c r="E91" i="1"/>
  <c r="G90" i="1"/>
  <c r="J90" i="1" s="1"/>
  <c r="K44" i="1" s="1"/>
  <c r="L44" i="1" s="1"/>
  <c r="F90" i="1"/>
  <c r="L100" i="1"/>
  <c r="N89" i="1" l="1"/>
  <c r="S89" i="1"/>
  <c r="E92" i="1"/>
  <c r="F91" i="1"/>
  <c r="G91" i="1"/>
  <c r="J91" i="1" s="1"/>
  <c r="K45" i="1" s="1"/>
  <c r="L45" i="1" s="1"/>
  <c r="I44" i="1"/>
  <c r="D90" i="1"/>
  <c r="H90" i="1"/>
  <c r="Q90" i="1" s="1"/>
  <c r="M90" i="1"/>
  <c r="L101" i="1"/>
  <c r="H91" i="1" l="1"/>
  <c r="Q91" i="1" s="1"/>
  <c r="I45" i="1"/>
  <c r="D91" i="1"/>
  <c r="M91" i="1"/>
  <c r="E93" i="1"/>
  <c r="G92" i="1"/>
  <c r="J92" i="1" s="1"/>
  <c r="K46" i="1" s="1"/>
  <c r="L46" i="1" s="1"/>
  <c r="F92" i="1"/>
  <c r="N90" i="1"/>
  <c r="S90" i="1"/>
  <c r="L102" i="1"/>
  <c r="S91" i="1" l="1"/>
  <c r="N91" i="1"/>
  <c r="D92" i="1"/>
  <c r="I46" i="1"/>
  <c r="H92" i="1"/>
  <c r="Q92" i="1" s="1"/>
  <c r="M92" i="1"/>
  <c r="E94" i="1"/>
  <c r="F93" i="1"/>
  <c r="G93" i="1"/>
  <c r="J93" i="1" s="1"/>
  <c r="K47" i="1" s="1"/>
  <c r="L47" i="1" s="1"/>
  <c r="E95" i="1" l="1"/>
  <c r="G94" i="1"/>
  <c r="J94" i="1" s="1"/>
  <c r="K48" i="1" s="1"/>
  <c r="L48" i="1" s="1"/>
  <c r="F94" i="1"/>
  <c r="S92" i="1"/>
  <c r="N92" i="1"/>
  <c r="H93" i="1"/>
  <c r="Q93" i="1" s="1"/>
  <c r="I47" i="1"/>
  <c r="D93" i="1"/>
  <c r="M93" i="1"/>
  <c r="N93" i="1" l="1"/>
  <c r="S93" i="1"/>
  <c r="D94" i="1"/>
  <c r="I48" i="1"/>
  <c r="H94" i="1"/>
  <c r="Q94" i="1" s="1"/>
  <c r="M94" i="1"/>
  <c r="E96" i="1"/>
  <c r="F95" i="1"/>
  <c r="G95" i="1"/>
  <c r="J95" i="1" s="1"/>
  <c r="K49" i="1" s="1"/>
  <c r="H95" i="1" l="1"/>
  <c r="Q95" i="1" s="1"/>
  <c r="D95" i="1"/>
  <c r="I49" i="1"/>
  <c r="M95" i="1"/>
  <c r="E97" i="1"/>
  <c r="F96" i="1"/>
  <c r="G96" i="1"/>
  <c r="J96" i="1" s="1"/>
  <c r="K50" i="1" s="1"/>
  <c r="L50" i="1" s="1"/>
  <c r="S94" i="1"/>
  <c r="N94" i="1"/>
  <c r="L49" i="1"/>
  <c r="K36" i="8"/>
  <c r="N95" i="1" l="1"/>
  <c r="S95" i="1"/>
  <c r="D96" i="1"/>
  <c r="I50" i="1"/>
  <c r="H96" i="1"/>
  <c r="Q96" i="1" s="1"/>
  <c r="M96" i="1"/>
  <c r="E98" i="1"/>
  <c r="F97" i="1"/>
  <c r="G97" i="1"/>
  <c r="J97" i="1" s="1"/>
  <c r="K51" i="1" s="1"/>
  <c r="L36" i="8"/>
  <c r="K37" i="8"/>
  <c r="L37" i="8" s="1"/>
  <c r="Q62" i="8"/>
  <c r="I36" i="8"/>
  <c r="L51" i="1" l="1"/>
  <c r="D97" i="1"/>
  <c r="H97" i="1"/>
  <c r="Q97" i="1" s="1"/>
  <c r="I51" i="1"/>
  <c r="M97" i="1"/>
  <c r="S96" i="1"/>
  <c r="N96" i="1"/>
  <c r="E99" i="1"/>
  <c r="G98" i="1"/>
  <c r="J98" i="1" s="1"/>
  <c r="K52" i="1" s="1"/>
  <c r="L52" i="1" s="1"/>
  <c r="F98" i="1"/>
  <c r="S62" i="8"/>
  <c r="I52" i="1" l="1"/>
  <c r="H98" i="1"/>
  <c r="Q98" i="1" s="1"/>
  <c r="D98" i="1"/>
  <c r="M98" i="1"/>
  <c r="N97" i="1"/>
  <c r="S97" i="1"/>
  <c r="E100" i="1"/>
  <c r="F99" i="1"/>
  <c r="G99" i="1"/>
  <c r="J99" i="1" s="1"/>
  <c r="K53" i="1" s="1"/>
  <c r="L53" i="1" s="1"/>
  <c r="N64" i="8"/>
  <c r="E101" i="1" l="1"/>
  <c r="G100" i="1"/>
  <c r="J100" i="1" s="1"/>
  <c r="K54" i="1" s="1"/>
  <c r="L54" i="1" s="1"/>
  <c r="F100" i="1"/>
  <c r="H99" i="1"/>
  <c r="Q99" i="1" s="1"/>
  <c r="D99" i="1"/>
  <c r="I53" i="1"/>
  <c r="M99" i="1"/>
  <c r="N98" i="1"/>
  <c r="S98" i="1"/>
  <c r="R59" i="8"/>
  <c r="T59" i="8" s="1"/>
  <c r="U59" i="8" s="1"/>
  <c r="R60" i="8"/>
  <c r="T60" i="8" s="1"/>
  <c r="U60" i="8" s="1"/>
  <c r="R61" i="8"/>
  <c r="T61" i="8" s="1"/>
  <c r="U61" i="8" s="1"/>
  <c r="R62" i="8"/>
  <c r="T62" i="8" s="1"/>
  <c r="U62" i="8" s="1"/>
  <c r="R58" i="8"/>
  <c r="T58" i="8" s="1"/>
  <c r="U58" i="8" s="1"/>
  <c r="R57" i="8"/>
  <c r="T57" i="8" s="1"/>
  <c r="U57" i="8" s="1"/>
  <c r="R56" i="8"/>
  <c r="T56" i="8" s="1"/>
  <c r="U56" i="8" s="1"/>
  <c r="R55" i="8"/>
  <c r="T55" i="8" s="1"/>
  <c r="U55" i="8" s="1"/>
  <c r="R54" i="8"/>
  <c r="T54" i="8" s="1"/>
  <c r="U54" i="8" s="1"/>
  <c r="R53" i="8"/>
  <c r="T53" i="8" s="1"/>
  <c r="U53" i="8" s="1"/>
  <c r="R52" i="8"/>
  <c r="T52" i="8" s="1"/>
  <c r="U52" i="8" s="1"/>
  <c r="R51" i="8"/>
  <c r="T51" i="8" s="1"/>
  <c r="U51" i="8" s="1"/>
  <c r="R50" i="8"/>
  <c r="T50" i="8" s="1"/>
  <c r="U50" i="8" s="1"/>
  <c r="R49" i="8"/>
  <c r="T49" i="8" s="1"/>
  <c r="U49" i="8" s="1"/>
  <c r="R48" i="8"/>
  <c r="T48" i="8" s="1"/>
  <c r="U48" i="8" s="1"/>
  <c r="R47" i="8"/>
  <c r="T47" i="8" s="1"/>
  <c r="U47" i="8" s="1"/>
  <c r="R46" i="8"/>
  <c r="T46" i="8" s="1"/>
  <c r="U46" i="8" s="1"/>
  <c r="R45" i="8"/>
  <c r="T45" i="8" s="1"/>
  <c r="U45" i="8" s="1"/>
  <c r="R44" i="8"/>
  <c r="T44" i="8" s="1"/>
  <c r="U44" i="8" s="1"/>
  <c r="R43" i="8"/>
  <c r="T43" i="8" s="1"/>
  <c r="K11" i="8"/>
  <c r="R40" i="8"/>
  <c r="S99" i="1" l="1"/>
  <c r="N99" i="1"/>
  <c r="I54" i="1"/>
  <c r="H100" i="1"/>
  <c r="Q100" i="1" s="1"/>
  <c r="D100" i="1"/>
  <c r="M100" i="1"/>
  <c r="E102" i="1"/>
  <c r="F101" i="1"/>
  <c r="G101" i="1"/>
  <c r="J101" i="1" s="1"/>
  <c r="K55" i="1" s="1"/>
  <c r="T64" i="8"/>
  <c r="U43" i="8"/>
  <c r="U64" i="8" s="1"/>
  <c r="K12" i="8" s="1"/>
  <c r="I55" i="1" l="1"/>
  <c r="H101" i="1"/>
  <c r="Q101" i="1" s="1"/>
  <c r="D101" i="1"/>
  <c r="M101" i="1"/>
  <c r="G102" i="1"/>
  <c r="J102" i="1" s="1"/>
  <c r="K56" i="1" s="1"/>
  <c r="L56" i="1" s="1"/>
  <c r="F102" i="1"/>
  <c r="S100" i="1"/>
  <c r="N100" i="1"/>
  <c r="L55" i="1"/>
  <c r="K57" i="1" l="1"/>
  <c r="L57" i="1" s="1"/>
  <c r="N101" i="1"/>
  <c r="S101" i="1"/>
  <c r="D102" i="1"/>
  <c r="I56" i="1"/>
  <c r="H102" i="1"/>
  <c r="Q102" i="1" s="1"/>
  <c r="M102" i="1"/>
  <c r="S102" i="1" l="1"/>
  <c r="N102" i="1"/>
  <c r="N104" i="1" l="1"/>
  <c r="K10" i="1"/>
  <c r="R98" i="1" l="1"/>
  <c r="T98" i="1" s="1"/>
  <c r="U98" i="1" s="1"/>
  <c r="R89" i="1"/>
  <c r="T89" i="1" s="1"/>
  <c r="U89" i="1" s="1"/>
  <c r="R79" i="1"/>
  <c r="T79" i="1" s="1"/>
  <c r="U79" i="1" s="1"/>
  <c r="R83" i="1"/>
  <c r="T83" i="1" s="1"/>
  <c r="U83" i="1" s="1"/>
  <c r="R72" i="1"/>
  <c r="T72" i="1" s="1"/>
  <c r="U72" i="1" s="1"/>
  <c r="R100" i="1"/>
  <c r="T100" i="1" s="1"/>
  <c r="U100" i="1" s="1"/>
  <c r="R86" i="1"/>
  <c r="T86" i="1" s="1"/>
  <c r="U86" i="1" s="1"/>
  <c r="R67" i="1"/>
  <c r="T67" i="1" s="1"/>
  <c r="U67" i="1" s="1"/>
  <c r="R77" i="1"/>
  <c r="T77" i="1" s="1"/>
  <c r="U77" i="1" s="1"/>
  <c r="R68" i="1"/>
  <c r="T68" i="1" s="1"/>
  <c r="U68" i="1" s="1"/>
  <c r="R102" i="1"/>
  <c r="T102" i="1" s="1"/>
  <c r="U102" i="1" s="1"/>
  <c r="R97" i="1"/>
  <c r="T97" i="1" s="1"/>
  <c r="U97" i="1" s="1"/>
  <c r="R88" i="1"/>
  <c r="T88" i="1" s="1"/>
  <c r="U88" i="1" s="1"/>
  <c r="R71" i="1"/>
  <c r="T71" i="1" s="1"/>
  <c r="U71" i="1" s="1"/>
  <c r="R80" i="1"/>
  <c r="T80" i="1" s="1"/>
  <c r="U80" i="1" s="1"/>
  <c r="R66" i="1"/>
  <c r="T66" i="1" s="1"/>
  <c r="U66" i="1" s="1"/>
  <c r="R94" i="1"/>
  <c r="T94" i="1" s="1"/>
  <c r="U94" i="1" s="1"/>
  <c r="R85" i="1"/>
  <c r="T85" i="1" s="1"/>
  <c r="U85" i="1" s="1"/>
  <c r="R95" i="1"/>
  <c r="T95" i="1" s="1"/>
  <c r="U95" i="1" s="1"/>
  <c r="R76" i="1"/>
  <c r="T76" i="1" s="1"/>
  <c r="U76" i="1" s="1"/>
  <c r="R101" i="1"/>
  <c r="T101" i="1" s="1"/>
  <c r="U101" i="1" s="1"/>
  <c r="K11" i="1"/>
  <c r="R96" i="1"/>
  <c r="T96" i="1" s="1"/>
  <c r="U96" i="1" s="1"/>
  <c r="R82" i="1"/>
  <c r="T82" i="1" s="1"/>
  <c r="U82" i="1" s="1"/>
  <c r="R99" i="1"/>
  <c r="T99" i="1" s="1"/>
  <c r="U99" i="1" s="1"/>
  <c r="R74" i="1"/>
  <c r="T74" i="1" s="1"/>
  <c r="U74" i="1" s="1"/>
  <c r="R65" i="1"/>
  <c r="T65" i="1" s="1"/>
  <c r="U65" i="1" s="1"/>
  <c r="R93" i="1"/>
  <c r="T93" i="1" s="1"/>
  <c r="U93" i="1" s="1"/>
  <c r="R84" i="1"/>
  <c r="T84" i="1" s="1"/>
  <c r="U84" i="1" s="1"/>
  <c r="R87" i="1"/>
  <c r="T87" i="1" s="1"/>
  <c r="U87" i="1" s="1"/>
  <c r="R70" i="1"/>
  <c r="T70" i="1" s="1"/>
  <c r="U70" i="1" s="1"/>
  <c r="R63" i="1"/>
  <c r="T63" i="1" s="1"/>
  <c r="R90" i="1"/>
  <c r="T90" i="1" s="1"/>
  <c r="U90" i="1" s="1"/>
  <c r="R81" i="1"/>
  <c r="T81" i="1" s="1"/>
  <c r="U81" i="1" s="1"/>
  <c r="R91" i="1"/>
  <c r="T91" i="1" s="1"/>
  <c r="U91" i="1" s="1"/>
  <c r="R73" i="1"/>
  <c r="T73" i="1" s="1"/>
  <c r="U73" i="1" s="1"/>
  <c r="R64" i="1"/>
  <c r="T64" i="1" s="1"/>
  <c r="U64" i="1" s="1"/>
  <c r="R92" i="1"/>
  <c r="T92" i="1" s="1"/>
  <c r="U92" i="1" s="1"/>
  <c r="R75" i="1"/>
  <c r="T75" i="1" s="1"/>
  <c r="U75" i="1" s="1"/>
  <c r="R78" i="1"/>
  <c r="T78" i="1" s="1"/>
  <c r="U78" i="1" s="1"/>
  <c r="R69" i="1"/>
  <c r="T69" i="1" s="1"/>
  <c r="U69" i="1" s="1"/>
  <c r="R60" i="1"/>
  <c r="T104" i="1" l="1"/>
  <c r="U63" i="1"/>
  <c r="U104" i="1" s="1"/>
  <c r="K12" i="1" l="1"/>
</calcChain>
</file>

<file path=xl/comments1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<sst xmlns="http://schemas.openxmlformats.org/spreadsheetml/2006/main" count="85" uniqueCount="44">
  <si>
    <t>Fecha de Emisión:</t>
  </si>
  <si>
    <t>TIR:</t>
  </si>
  <si>
    <t>Precio clean:</t>
  </si>
  <si>
    <t>Fecha de Vto:</t>
  </si>
  <si>
    <t>Cupon:</t>
  </si>
  <si>
    <t>Ultimo Pago de Cupón: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</si>
  <si>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</si>
  <si>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</si>
  <si>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</si>
  <si>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</si>
  <si>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</si>
  <si>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</si>
  <si>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</si>
  <si>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</si>
  <si>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</si>
  <si>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</si>
  <si>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</si>
  <si>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</si>
  <si>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</si>
  <si>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</si>
  <si>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</si>
  <si>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</si>
  <si>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</si>
  <si>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</si>
  <si>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</si>
  <si>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</si>
  <si>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</si>
  <si>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</si>
  <si>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</si>
  <si>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</si>
  <si>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</si>
  <si>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</si>
  <si>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</si>
  <si>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Duration (años):</t>
  </si>
  <si>
    <t>AAA</t>
  </si>
  <si>
    <t>Calificación (Fix):</t>
  </si>
  <si>
    <t>Plazo (meses):</t>
  </si>
  <si>
    <t>Intereses:</t>
  </si>
  <si>
    <t>Trimestral vencido</t>
  </si>
  <si>
    <t>Cupón:</t>
  </si>
  <si>
    <t>Cupón a licitar:</t>
  </si>
  <si>
    <t>TC Inicial:</t>
  </si>
  <si>
    <t>ON Pan American Energy - Clase 17 (Dólar Linked)</t>
  </si>
  <si>
    <t>ON Pan American Energy - Clase 18 (Dólar Linked)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</si>
</sst>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5" formatCode="0.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2" applyNumberFormat="1" applyFont="1" applyFill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0" fontId="3" fillId="0" borderId="3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5" xfId="0" applyFont="1" applyFill="1" applyBorder="1" applyAlignment="1" applyProtection="1">
      <alignment horizontal="right"/>
    </xf>
    <xf numFmtId="15" fontId="2" fillId="5" borderId="1" xfId="0" applyNumberFormat="1" applyFont="1" applyFill="1" applyBorder="1" applyAlignment="1" applyProtection="1">
      <alignment horizontal="center"/>
    </xf>
    <xf numFmtId="38" fontId="2" fillId="5" borderId="2" xfId="0" applyNumberFormat="1" applyFont="1" applyFill="1" applyBorder="1" applyAlignment="1" applyProtection="1">
      <alignment horizontal="center" vertical="center"/>
    </xf>
    <xf numFmtId="10" fontId="7" fillId="5" borderId="2" xfId="3" applyNumberFormat="1" applyFont="1" applyFill="1" applyBorder="1" applyAlignment="1" applyProtection="1">
      <alignment horizontal="center"/>
    </xf>
    <xf numFmtId="40" fontId="2" fillId="5" borderId="2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6" borderId="10" xfId="0" applyFont="1" applyFill="1" applyBorder="1" applyAlignment="1" applyProtection="1">
      <alignment horizontal="center"/>
    </xf>
    <xf numFmtId="165" fontId="13" fillId="6" borderId="11" xfId="2" applyNumberFormat="1" applyFont="1" applyFill="1" applyBorder="1" applyAlignment="1" applyProtection="1">
      <alignment horizontal="center"/>
    </xf>
    <xf numFmtId="0" fontId="13" fillId="6" borderId="11" xfId="0" applyFont="1" applyFill="1" applyBorder="1" applyAlignment="1" applyProtection="1">
      <alignment horizontal="center"/>
    </xf>
    <xf numFmtId="15" fontId="14" fillId="6" borderId="4" xfId="0" applyNumberFormat="1" applyFont="1" applyFill="1" applyBorder="1" applyAlignment="1" applyProtection="1">
      <alignment horizontal="center"/>
    </xf>
    <xf numFmtId="15" fontId="13" fillId="6" borderId="10" xfId="0" applyNumberFormat="1" applyFont="1" applyFill="1" applyBorder="1" applyAlignment="1" applyProtection="1">
      <alignment horizontal="center"/>
    </xf>
    <xf numFmtId="4" fontId="13" fillId="6" borderId="11" xfId="2" applyNumberFormat="1" applyFont="1" applyFill="1" applyBorder="1" applyAlignment="1" applyProtection="1">
      <alignment horizontal="center"/>
    </xf>
    <xf numFmtId="4" fontId="13" fillId="6" borderId="11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15" fillId="8" borderId="10" xfId="0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right" vertical="center" wrapText="1"/>
    </xf>
    <xf numFmtId="14" fontId="15" fillId="7" borderId="10" xfId="0" applyNumberFormat="1" applyFont="1" applyFill="1" applyBorder="1" applyAlignment="1">
      <alignment horizontal="left" vertical="center" wrapText="1"/>
    </xf>
    <xf numFmtId="0" fontId="15" fillId="8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64" fontId="2" fillId="0" borderId="0" xfId="1" applyFont="1" applyProtection="1"/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5" xfId="0" applyFont="1" applyFill="1" applyBorder="1" applyAlignment="1" applyProtection="1">
      <alignment horizontal="right"/>
    </xf>
    <xf numFmtId="38" fontId="2" fillId="5" borderId="14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65" fontId="3" fillId="2" borderId="5" xfId="2" applyNumberFormat="1" applyFont="1" applyFill="1" applyBorder="1" applyAlignment="1" applyProtection="1">
      <alignment horizontal="center" vertic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right"/>
    </xf>
    <xf numFmtId="0" fontId="3" fillId="5" borderId="8" xfId="0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5" fontId="3" fillId="5" borderId="8" xfId="2" applyNumberFormat="1" applyFont="1" applyFill="1" applyBorder="1" applyAlignment="1" applyProtection="1">
      <alignment horizontal="center"/>
      <protection locked="0"/>
    </xf>
    <xf numFmtId="165" fontId="3" fillId="5" borderId="6" xfId="2" applyNumberFormat="1" applyFont="1" applyFill="1" applyBorder="1" applyAlignment="1" applyProtection="1">
      <alignment horizontal="center"/>
      <protection locked="0"/>
    </xf>
    <xf numFmtId="0" fontId="11" fillId="6" borderId="13" xfId="0" applyFont="1" applyFill="1" applyBorder="1" applyAlignment="1" applyProtection="1">
      <alignment horizontal="center"/>
    </xf>
    <xf numFmtId="0" fontId="11" fillId="6" borderId="9" xfId="0" applyFont="1" applyFill="1" applyBorder="1" applyAlignment="1" applyProtection="1">
      <alignment horizontal="center"/>
    </xf>
    <xf numFmtId="0" fontId="12" fillId="6" borderId="9" xfId="0" applyFont="1" applyFill="1" applyBorder="1" applyAlignment="1" applyProtection="1"/>
    <xf numFmtId="0" fontId="12" fillId="6" borderId="11" xfId="0" applyFont="1" applyFill="1" applyBorder="1" applyAlignment="1" applyProtection="1"/>
    <xf numFmtId="0" fontId="3" fillId="5" borderId="1" xfId="0" applyFont="1" applyFill="1" applyBorder="1" applyAlignment="1" applyProtection="1">
      <alignment horizontal="right"/>
    </xf>
    <xf numFmtId="0" fontId="3" fillId="5" borderId="2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10" fontId="3" fillId="5" borderId="0" xfId="0" applyNumberFormat="1" applyFont="1" applyFill="1" applyBorder="1" applyAlignment="1" applyProtection="1">
      <alignment horizontal="center"/>
    </xf>
    <xf numFmtId="10" fontId="3" fillId="5" borderId="12" xfId="0" applyNumberFormat="1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 applyProtection="1">
      <alignment horizontal="center"/>
    </xf>
    <xf numFmtId="165" fontId="3" fillId="0" borderId="12" xfId="2" applyNumberFormat="1" applyFont="1" applyFill="1" applyBorder="1" applyAlignment="1" applyProtection="1">
      <alignment horizontal="center"/>
    </xf>
    <xf numFmtId="165" fontId="3" fillId="5" borderId="2" xfId="2" applyNumberFormat="1" applyFont="1" applyFill="1" applyBorder="1" applyAlignment="1" applyProtection="1">
      <alignment horizontal="center"/>
      <protection locked="0"/>
    </xf>
    <xf numFmtId="165" fontId="3" fillId="5" borderId="14" xfId="2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13" fillId="6" borderId="1" xfId="2" applyNumberFormat="1" applyFont="1" applyFill="1" applyBorder="1" applyAlignment="1" applyProtection="1">
      <alignment horizontal="center" vertical="center" wrapText="1"/>
    </xf>
    <xf numFmtId="165" fontId="13" fillId="6" borderId="5" xfId="2" applyNumberFormat="1" applyFont="1" applyFill="1" applyBorder="1" applyAlignment="1" applyProtection="1">
      <alignment horizontal="center" vertical="center" wrapText="1"/>
    </xf>
    <xf numFmtId="165" fontId="13" fillId="6" borderId="2" xfId="2" applyNumberFormat="1" applyFont="1" applyFill="1" applyBorder="1" applyAlignment="1" applyProtection="1">
      <alignment horizontal="center" vertical="center" wrapText="1"/>
    </xf>
    <xf numFmtId="165" fontId="13" fillId="6" borderId="8" xfId="2" applyNumberFormat="1" applyFont="1" applyFill="1" applyBorder="1" applyAlignment="1" applyProtection="1">
      <alignment horizontal="center" vertical="center" wrapText="1"/>
    </xf>
    <xf numFmtId="0" fontId="13" fillId="6" borderId="14" xfId="0" applyFont="1" applyFill="1" applyBorder="1" applyAlignment="1" applyProtection="1">
      <alignment horizontal="center" vertical="center" wrapText="1"/>
    </xf>
    <xf numFmtId="0" fontId="13" fillId="6" borderId="6" xfId="0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center" vertical="center" wrapText="1"/>
    </xf>
    <xf numFmtId="0" fontId="13" fillId="6" borderId="8" xfId="0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center" vertical="center"/>
    </xf>
    <xf numFmtId="0" fontId="13" fillId="6" borderId="8" xfId="0" applyFont="1" applyFill="1" applyBorder="1" applyAlignment="1" applyProtection="1">
      <alignment horizontal="center" vertical="center"/>
    </xf>
    <xf numFmtId="10" fontId="3" fillId="5" borderId="2" xfId="0" applyNumberFormat="1" applyFont="1" applyFill="1" applyBorder="1" applyAlignment="1" applyProtection="1">
      <alignment horizontal="center"/>
    </xf>
    <xf numFmtId="10" fontId="3" fillId="5" borderId="14" xfId="0" applyNumberFormat="1" applyFont="1" applyFill="1" applyBorder="1" applyAlignment="1" applyProtection="1">
      <alignment horizontal="center"/>
    </xf>
    <xf numFmtId="0" fontId="3" fillId="5" borderId="8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Alignment="1" applyProtection="1">
      <alignment horizontal="center"/>
    </xf>
    <xf numFmtId="2" fontId="3" fillId="5" borderId="12" xfId="0" applyNumberFormat="1" applyFont="1" applyFill="1" applyBorder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10" fontId="3" fillId="0" borderId="12" xfId="0" applyNumberFormat="1" applyFont="1" applyBorder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/>
    </xf>
    <xf numFmtId="1" fontId="14" fillId="0" borderId="0" xfId="0" applyNumberFormat="1" applyFont="1" applyAlignment="1" applyProtection="1">
      <alignment horizontal="center" vertical="center"/>
    </xf>
    <xf numFmtId="175" fontId="3" fillId="0" borderId="0" xfId="0" applyNumberFormat="1" applyFont="1" applyBorder="1" applyAlignment="1" applyProtection="1">
      <alignment horizontal="center"/>
    </xf>
    <xf numFmtId="175" fontId="3" fillId="0" borderId="12" xfId="0" applyNumberFormat="1" applyFont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s3.amazonaws.com/imagesrepository.icommarketing.com/ImagesRepo/MTIyNi0yOTIzLW1hcml2YWNhcGl0X3Vzcg2/5098/logos/logoPAEdifuOK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s://s3.amazonaws.com/imagesrepository.icommarketing.com/ImagesRepo/MTIyNi0yOTIzLW1hcml2YWNhcGl0X3Vzcg2/5098/logos/logoPAEdifuOK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105</xdr:row>
      <xdr:rowOff>38100</xdr:rowOff>
    </xdr:from>
    <xdr:to>
      <xdr:col>14</xdr:col>
      <xdr:colOff>19050</xdr:colOff>
      <xdr:row>110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581651" y="16811625"/>
          <a:ext cx="7791449" cy="6572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1722224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1274" y="333376"/>
          <a:ext cx="1363876" cy="446579"/>
        </a:xfrm>
        <a:prstGeom prst="rect">
          <a:avLst/>
        </a:prstGeom>
      </xdr:spPr>
    </xdr:pic>
    <xdr:clientData/>
  </xdr:twoCellAnchor>
  <xdr:twoCellAnchor>
    <xdr:from>
      <xdr:col>13</xdr:col>
      <xdr:colOff>781049</xdr:colOff>
      <xdr:row>1</xdr:row>
      <xdr:rowOff>66675</xdr:rowOff>
    </xdr:from>
    <xdr:to>
      <xdr:col>16</xdr:col>
      <xdr:colOff>6803</xdr:colOff>
      <xdr:row>6</xdr:row>
      <xdr:rowOff>9525</xdr:rowOff>
    </xdr:to>
    <xdr:pic>
      <xdr:nvPicPr>
        <xdr:cNvPr id="9" name="8 Imagen" descr="https://s3.amazonaws.com/imagesrepository.icommarketing.com/ImagesRepo/MTIyNi0yOTIzLW1hcml2YWNhcGl0X3Vzcg2/5098/logos/logoPAEdifuOK.png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34" t="9001" r="34166" b="7000"/>
        <a:stretch/>
      </xdr:blipFill>
      <xdr:spPr bwMode="auto">
        <a:xfrm>
          <a:off x="8543924" y="209550"/>
          <a:ext cx="150222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65</xdr:row>
      <xdr:rowOff>38100</xdr:rowOff>
    </xdr:from>
    <xdr:to>
      <xdr:col>14</xdr:col>
      <xdr:colOff>28576</xdr:colOff>
      <xdr:row>70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>
    <xdr:from>
      <xdr:col>14</xdr:col>
      <xdr:colOff>20850</xdr:colOff>
      <xdr:row>1</xdr:row>
      <xdr:rowOff>66675</xdr:rowOff>
    </xdr:from>
    <xdr:to>
      <xdr:col>21</xdr:col>
      <xdr:colOff>19050</xdr:colOff>
      <xdr:row>6</xdr:row>
      <xdr:rowOff>9525</xdr:rowOff>
    </xdr:to>
    <xdr:pic>
      <xdr:nvPicPr>
        <xdr:cNvPr id="6" name="5 Imagen" descr="https://s3.amazonaws.com/imagesrepository.icommarketing.com/ImagesRepo/MTIyNi0yOTIzLW1hcml2YWNhcGl0X3Vzcg2/5098/logos/logoPAEdifuOK.png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34" t="9001" r="34166" b="7000"/>
        <a:stretch/>
      </xdr:blipFill>
      <xdr:spPr bwMode="auto">
        <a:xfrm>
          <a:off x="8564775" y="209550"/>
          <a:ext cx="1493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L341"/>
  <sheetViews>
    <sheetView showGridLines="0" tabSelected="1" zoomScaleNormal="100" zoomScaleSheetLayoutView="130" workbookViewId="0">
      <selection activeCell="O53" sqref="O53"/>
    </sheetView>
  </sheetViews>
  <sheetFormatPr baseColWidth="10" defaultColWidth="11.42578125" defaultRowHeight="11.25" x14ac:dyDescent="0.2"/>
  <cols>
    <col min="1" max="1" width="11.42578125" style="139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6:142" x14ac:dyDescent="0.2">
      <c r="P1" s="31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</row>
    <row r="2" spans="6:142" x14ac:dyDescent="0.2"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</row>
    <row r="3" spans="6:142" x14ac:dyDescent="0.2"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</row>
    <row r="4" spans="6:142" x14ac:dyDescent="0.2"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</row>
    <row r="5" spans="6:142" x14ac:dyDescent="0.2">
      <c r="I5" s="2"/>
      <c r="J5" s="2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</row>
    <row r="6" spans="6:142" x14ac:dyDescent="0.2"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</row>
    <row r="7" spans="6:142" x14ac:dyDescent="0.2"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</row>
    <row r="8" spans="6:142" ht="15.75" x14ac:dyDescent="0.25">
      <c r="F8" s="101" t="s">
        <v>42</v>
      </c>
      <c r="G8" s="102"/>
      <c r="H8" s="102"/>
      <c r="I8" s="102"/>
      <c r="J8" s="102"/>
      <c r="K8" s="102"/>
      <c r="L8" s="102"/>
      <c r="M8" s="102"/>
      <c r="N8" s="102"/>
      <c r="O8" s="103"/>
      <c r="P8" s="104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</row>
    <row r="9" spans="6:142" x14ac:dyDescent="0.2">
      <c r="L9" s="5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</row>
    <row r="10" spans="6:142" ht="12.75" customHeight="1" x14ac:dyDescent="0.2">
      <c r="F10" s="33" t="s">
        <v>0</v>
      </c>
      <c r="G10" s="115">
        <v>44599</v>
      </c>
      <c r="H10" s="116"/>
      <c r="I10" s="105" t="s">
        <v>1</v>
      </c>
      <c r="J10" s="106"/>
      <c r="K10" s="129">
        <f>XIRR(N62:N102,D62:D102)</f>
        <v>4.3182048201560963E-2</v>
      </c>
      <c r="L10" s="130"/>
      <c r="M10" s="105" t="s">
        <v>37</v>
      </c>
      <c r="N10" s="106"/>
      <c r="O10" s="129" t="s">
        <v>38</v>
      </c>
      <c r="P10" s="130"/>
      <c r="Q10" s="61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</row>
    <row r="11" spans="6:142" ht="12.75" customHeight="1" x14ac:dyDescent="0.2">
      <c r="F11" s="32" t="s">
        <v>3</v>
      </c>
      <c r="G11" s="113">
        <v>11726</v>
      </c>
      <c r="H11" s="114"/>
      <c r="I11" s="95" t="s">
        <v>23</v>
      </c>
      <c r="J11" s="96"/>
      <c r="K11" s="137">
        <f>+NOMINAL(K10,4)</f>
        <v>4.2499897168407408E-2</v>
      </c>
      <c r="L11" s="138"/>
      <c r="M11" s="95" t="s">
        <v>41</v>
      </c>
      <c r="N11" s="96"/>
      <c r="O11" s="142">
        <v>105.12220000000001</v>
      </c>
      <c r="P11" s="143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</row>
    <row r="12" spans="6:142" ht="12.75" customHeight="1" x14ac:dyDescent="0.2">
      <c r="F12" s="34" t="s">
        <v>4</v>
      </c>
      <c r="G12" s="111" t="s">
        <v>30</v>
      </c>
      <c r="H12" s="112"/>
      <c r="I12" s="107" t="s">
        <v>33</v>
      </c>
      <c r="J12" s="108"/>
      <c r="K12" s="135">
        <f>+(U104/T104)</f>
        <v>6.2913801430437513</v>
      </c>
      <c r="L12" s="136"/>
      <c r="M12" s="107" t="s">
        <v>2</v>
      </c>
      <c r="N12" s="108"/>
      <c r="O12" s="111">
        <v>1</v>
      </c>
      <c r="P12" s="112"/>
      <c r="R12" s="41"/>
      <c r="T12" s="40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</row>
    <row r="13" spans="6:142" ht="12.75" customHeight="1" x14ac:dyDescent="0.2">
      <c r="F13" s="32" t="s">
        <v>5</v>
      </c>
      <c r="G13" s="109">
        <f>G11</f>
        <v>11726</v>
      </c>
      <c r="H13" s="110"/>
      <c r="I13" s="95" t="s">
        <v>35</v>
      </c>
      <c r="J13" s="96"/>
      <c r="K13" s="133" t="s">
        <v>34</v>
      </c>
      <c r="L13" s="134"/>
      <c r="M13" s="95" t="s">
        <v>7</v>
      </c>
      <c r="N13" s="96"/>
      <c r="O13" s="117">
        <v>80000000</v>
      </c>
      <c r="P13" s="118"/>
      <c r="R13" s="41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</row>
    <row r="14" spans="6:142" ht="12.75" customHeight="1" x14ac:dyDescent="0.2">
      <c r="F14" s="35" t="s">
        <v>6</v>
      </c>
      <c r="G14" s="99">
        <f>+G10</f>
        <v>44599</v>
      </c>
      <c r="H14" s="100"/>
      <c r="I14" s="93" t="s">
        <v>36</v>
      </c>
      <c r="J14" s="94"/>
      <c r="K14" s="131">
        <v>120</v>
      </c>
      <c r="L14" s="132"/>
      <c r="M14" s="93" t="s">
        <v>40</v>
      </c>
      <c r="N14" s="94"/>
      <c r="O14" s="97">
        <v>4.2500000000000003E-2</v>
      </c>
      <c r="P14" s="98"/>
      <c r="R14" s="41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</row>
    <row r="15" spans="6:142" x14ac:dyDescent="0.2">
      <c r="G15" s="28"/>
      <c r="H15" s="7"/>
      <c r="I15" s="7"/>
      <c r="L15" s="8"/>
      <c r="M15" s="9"/>
      <c r="R15" s="41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</row>
    <row r="16" spans="6:142" x14ac:dyDescent="0.2">
      <c r="I16" s="42" t="s">
        <v>14</v>
      </c>
      <c r="J16" s="43" t="s">
        <v>21</v>
      </c>
      <c r="K16" s="43" t="s">
        <v>15</v>
      </c>
      <c r="L16" s="44" t="s">
        <v>16</v>
      </c>
      <c r="M16" s="9"/>
      <c r="R16" s="41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</row>
    <row r="17" spans="9:142" ht="12.75" customHeight="1" x14ac:dyDescent="0.2">
      <c r="I17" s="45">
        <f>+F63</f>
        <v>44688</v>
      </c>
      <c r="J17" s="24">
        <f t="shared" ref="J17:J56" si="0">+$O$13*K63/100</f>
        <v>0</v>
      </c>
      <c r="K17" s="24">
        <f t="shared" ref="K17:K56" si="1">+$O$13*J63/100</f>
        <v>829041.09589041118</v>
      </c>
      <c r="L17" s="25">
        <f>SUM(J17:K17)</f>
        <v>829041.09589041118</v>
      </c>
      <c r="M17" s="9"/>
      <c r="N17" s="65"/>
      <c r="O17" s="50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</row>
    <row r="18" spans="9:142" ht="12.75" customHeight="1" x14ac:dyDescent="0.2">
      <c r="I18" s="45">
        <f t="shared" ref="I18:I54" si="2">+F64</f>
        <v>44780</v>
      </c>
      <c r="J18" s="24">
        <f t="shared" si="0"/>
        <v>0</v>
      </c>
      <c r="K18" s="24">
        <f t="shared" si="1"/>
        <v>856986.3013698631</v>
      </c>
      <c r="L18" s="25">
        <f t="shared" ref="L18:L56" si="3">SUM(J18:K18)</f>
        <v>856986.3013698631</v>
      </c>
      <c r="M18" s="9"/>
      <c r="O18" s="50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</row>
    <row r="19" spans="9:142" ht="12.75" customHeight="1" x14ac:dyDescent="0.2">
      <c r="I19" s="45">
        <f t="shared" si="2"/>
        <v>44872</v>
      </c>
      <c r="J19" s="24">
        <f t="shared" si="0"/>
        <v>0</v>
      </c>
      <c r="K19" s="24">
        <f t="shared" si="1"/>
        <v>856986.3013698631</v>
      </c>
      <c r="L19" s="25">
        <f t="shared" si="3"/>
        <v>856986.3013698631</v>
      </c>
      <c r="M19" s="9"/>
      <c r="O19" s="50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</row>
    <row r="20" spans="9:142" ht="12.75" customHeight="1" x14ac:dyDescent="0.2">
      <c r="I20" s="45">
        <f t="shared" si="2"/>
        <v>44964</v>
      </c>
      <c r="J20" s="24">
        <f t="shared" si="0"/>
        <v>0</v>
      </c>
      <c r="K20" s="24">
        <f t="shared" si="1"/>
        <v>856986.3013698631</v>
      </c>
      <c r="L20" s="25">
        <f t="shared" si="3"/>
        <v>856986.3013698631</v>
      </c>
      <c r="M20" s="9"/>
      <c r="O20" s="50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</row>
    <row r="21" spans="9:142" ht="12.75" customHeight="1" x14ac:dyDescent="0.2">
      <c r="I21" s="45">
        <f t="shared" si="2"/>
        <v>45053</v>
      </c>
      <c r="J21" s="24">
        <f t="shared" si="0"/>
        <v>0</v>
      </c>
      <c r="K21" s="24">
        <f t="shared" si="1"/>
        <v>829041.09589041118</v>
      </c>
      <c r="L21" s="25">
        <f t="shared" si="3"/>
        <v>829041.09589041118</v>
      </c>
      <c r="M21" s="9"/>
      <c r="O21" s="50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</row>
    <row r="22" spans="9:142" ht="12.75" customHeight="1" x14ac:dyDescent="0.2">
      <c r="I22" s="45">
        <f t="shared" si="2"/>
        <v>45145</v>
      </c>
      <c r="J22" s="24">
        <f t="shared" si="0"/>
        <v>0</v>
      </c>
      <c r="K22" s="24">
        <f t="shared" si="1"/>
        <v>856986.3013698631</v>
      </c>
      <c r="L22" s="25">
        <f t="shared" si="3"/>
        <v>856986.3013698631</v>
      </c>
      <c r="M22" s="9"/>
      <c r="O22" s="50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</row>
    <row r="23" spans="9:142" ht="12.75" customHeight="1" x14ac:dyDescent="0.2">
      <c r="I23" s="45">
        <f t="shared" si="2"/>
        <v>45237</v>
      </c>
      <c r="J23" s="24">
        <f t="shared" si="0"/>
        <v>0</v>
      </c>
      <c r="K23" s="24">
        <f t="shared" si="1"/>
        <v>856986.3013698631</v>
      </c>
      <c r="L23" s="25">
        <f t="shared" si="3"/>
        <v>856986.3013698631</v>
      </c>
      <c r="M23" s="9"/>
      <c r="O23" s="50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</row>
    <row r="24" spans="9:142" ht="12.75" customHeight="1" x14ac:dyDescent="0.2">
      <c r="I24" s="45">
        <f t="shared" si="2"/>
        <v>45329</v>
      </c>
      <c r="J24" s="24">
        <f t="shared" si="0"/>
        <v>0</v>
      </c>
      <c r="K24" s="24">
        <f t="shared" si="1"/>
        <v>856986.3013698631</v>
      </c>
      <c r="L24" s="25">
        <f t="shared" si="3"/>
        <v>856986.3013698631</v>
      </c>
      <c r="M24" s="9"/>
      <c r="O24" s="50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</row>
    <row r="25" spans="9:142" ht="12.75" customHeight="1" x14ac:dyDescent="0.2">
      <c r="I25" s="45">
        <f t="shared" si="2"/>
        <v>45419</v>
      </c>
      <c r="J25" s="24">
        <f t="shared" si="0"/>
        <v>0</v>
      </c>
      <c r="K25" s="24">
        <f t="shared" si="1"/>
        <v>838356.16438356182</v>
      </c>
      <c r="L25" s="25">
        <f t="shared" si="3"/>
        <v>838356.16438356182</v>
      </c>
      <c r="M25" s="9"/>
      <c r="O25" s="5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</row>
    <row r="26" spans="9:142" ht="12.75" customHeight="1" x14ac:dyDescent="0.2">
      <c r="I26" s="45">
        <f t="shared" si="2"/>
        <v>45511</v>
      </c>
      <c r="J26" s="24">
        <f t="shared" si="0"/>
        <v>0</v>
      </c>
      <c r="K26" s="24">
        <f t="shared" si="1"/>
        <v>856986.3013698631</v>
      </c>
      <c r="L26" s="25">
        <f t="shared" si="3"/>
        <v>856986.3013698631</v>
      </c>
      <c r="M26" s="9"/>
      <c r="O26" s="50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</row>
    <row r="27" spans="9:142" ht="12.75" customHeight="1" x14ac:dyDescent="0.2">
      <c r="I27" s="45">
        <f t="shared" si="2"/>
        <v>45603</v>
      </c>
      <c r="J27" s="24">
        <f t="shared" si="0"/>
        <v>0</v>
      </c>
      <c r="K27" s="24">
        <f t="shared" si="1"/>
        <v>856986.3013698631</v>
      </c>
      <c r="L27" s="25">
        <f t="shared" si="3"/>
        <v>856986.3013698631</v>
      </c>
      <c r="M27" s="9"/>
      <c r="O27" s="50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</row>
    <row r="28" spans="9:142" ht="12.75" customHeight="1" x14ac:dyDescent="0.2">
      <c r="I28" s="45">
        <f t="shared" si="2"/>
        <v>45695</v>
      </c>
      <c r="J28" s="24">
        <f t="shared" si="0"/>
        <v>0</v>
      </c>
      <c r="K28" s="24">
        <f t="shared" si="1"/>
        <v>856986.3013698631</v>
      </c>
      <c r="L28" s="25">
        <f t="shared" si="3"/>
        <v>856986.3013698631</v>
      </c>
      <c r="M28" s="9"/>
      <c r="O28" s="50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</row>
    <row r="29" spans="9:142" ht="12.75" customHeight="1" x14ac:dyDescent="0.2">
      <c r="I29" s="45">
        <f t="shared" si="2"/>
        <v>45784</v>
      </c>
      <c r="J29" s="24">
        <f t="shared" si="0"/>
        <v>0</v>
      </c>
      <c r="K29" s="24">
        <f t="shared" si="1"/>
        <v>829041.09589041118</v>
      </c>
      <c r="L29" s="25">
        <f t="shared" si="3"/>
        <v>829041.09589041118</v>
      </c>
      <c r="M29" s="9"/>
      <c r="O29" s="50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</row>
    <row r="30" spans="9:142" ht="12.75" customHeight="1" x14ac:dyDescent="0.2">
      <c r="I30" s="45">
        <f t="shared" si="2"/>
        <v>45876</v>
      </c>
      <c r="J30" s="24">
        <f t="shared" si="0"/>
        <v>4000000</v>
      </c>
      <c r="K30" s="24">
        <f t="shared" si="1"/>
        <v>856986.3013698631</v>
      </c>
      <c r="L30" s="25">
        <f t="shared" si="3"/>
        <v>4856986.3013698626</v>
      </c>
      <c r="M30" s="9"/>
      <c r="O30" s="50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</row>
    <row r="31" spans="9:142" ht="12.75" customHeight="1" x14ac:dyDescent="0.2">
      <c r="I31" s="45">
        <f t="shared" si="2"/>
        <v>45968</v>
      </c>
      <c r="J31" s="24">
        <f t="shared" si="0"/>
        <v>0</v>
      </c>
      <c r="K31" s="24">
        <f t="shared" si="1"/>
        <v>814136.98630136985</v>
      </c>
      <c r="L31" s="25">
        <f t="shared" si="3"/>
        <v>814136.98630136985</v>
      </c>
      <c r="M31" s="9"/>
      <c r="O31" s="50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</row>
    <row r="32" spans="9:142" ht="12.75" customHeight="1" x14ac:dyDescent="0.2">
      <c r="I32" s="45">
        <f t="shared" si="2"/>
        <v>46060</v>
      </c>
      <c r="J32" s="24">
        <f t="shared" si="0"/>
        <v>4000000</v>
      </c>
      <c r="K32" s="24">
        <f t="shared" si="1"/>
        <v>814136.98630136985</v>
      </c>
      <c r="L32" s="25">
        <f t="shared" si="3"/>
        <v>4814136.98630137</v>
      </c>
      <c r="M32" s="9"/>
      <c r="O32" s="50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</row>
    <row r="33" spans="9:142" ht="12.75" customHeight="1" x14ac:dyDescent="0.2">
      <c r="I33" s="45">
        <f t="shared" si="2"/>
        <v>46149</v>
      </c>
      <c r="J33" s="24">
        <f t="shared" si="0"/>
        <v>0</v>
      </c>
      <c r="K33" s="24">
        <f t="shared" si="1"/>
        <v>746136.98630136997</v>
      </c>
      <c r="L33" s="25">
        <f t="shared" si="3"/>
        <v>746136.98630136997</v>
      </c>
      <c r="M33" s="9"/>
      <c r="O33" s="50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</row>
    <row r="34" spans="9:142" ht="12.75" customHeight="1" x14ac:dyDescent="0.2">
      <c r="I34" s="45">
        <f t="shared" si="2"/>
        <v>46241</v>
      </c>
      <c r="J34" s="24">
        <f t="shared" si="0"/>
        <v>4000000</v>
      </c>
      <c r="K34" s="24">
        <f t="shared" si="1"/>
        <v>771287.67123287683</v>
      </c>
      <c r="L34" s="25">
        <f t="shared" si="3"/>
        <v>4771287.6712328773</v>
      </c>
      <c r="M34" s="9"/>
      <c r="O34" s="50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</row>
    <row r="35" spans="9:142" ht="12.75" customHeight="1" x14ac:dyDescent="0.2">
      <c r="I35" s="45">
        <f t="shared" si="2"/>
        <v>46333</v>
      </c>
      <c r="J35" s="24">
        <f t="shared" si="0"/>
        <v>0</v>
      </c>
      <c r="K35" s="24">
        <f t="shared" si="1"/>
        <v>728438.35616438359</v>
      </c>
      <c r="L35" s="25">
        <f t="shared" si="3"/>
        <v>728438.35616438359</v>
      </c>
      <c r="M35" s="9"/>
      <c r="O35" s="50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</row>
    <row r="36" spans="9:142" ht="12.75" customHeight="1" x14ac:dyDescent="0.2">
      <c r="I36" s="45">
        <f t="shared" si="2"/>
        <v>46425</v>
      </c>
      <c r="J36" s="24">
        <f t="shared" si="0"/>
        <v>4000000</v>
      </c>
      <c r="K36" s="24">
        <f t="shared" si="1"/>
        <v>728438.35616438359</v>
      </c>
      <c r="L36" s="25">
        <f t="shared" si="3"/>
        <v>4728438.3561643837</v>
      </c>
      <c r="M36" s="9"/>
      <c r="O36" s="50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</row>
    <row r="37" spans="9:142" ht="12.75" customHeight="1" x14ac:dyDescent="0.2">
      <c r="I37" s="45">
        <f t="shared" si="2"/>
        <v>46514</v>
      </c>
      <c r="J37" s="24">
        <f t="shared" si="0"/>
        <v>0</v>
      </c>
      <c r="K37" s="24">
        <f t="shared" si="1"/>
        <v>663232.87671232887</v>
      </c>
      <c r="L37" s="25">
        <f t="shared" si="3"/>
        <v>663232.87671232887</v>
      </c>
      <c r="M37" s="9"/>
      <c r="O37" s="50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</row>
    <row r="38" spans="9:142" ht="12.75" customHeight="1" x14ac:dyDescent="0.2">
      <c r="I38" s="45">
        <f t="shared" si="2"/>
        <v>46606</v>
      </c>
      <c r="J38" s="24">
        <f t="shared" si="0"/>
        <v>4000000</v>
      </c>
      <c r="K38" s="24">
        <f t="shared" si="1"/>
        <v>685589.04109589045</v>
      </c>
      <c r="L38" s="25">
        <f t="shared" si="3"/>
        <v>4685589.0410958901</v>
      </c>
      <c r="M38" s="9"/>
      <c r="O38" s="50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</row>
    <row r="39" spans="9:142" ht="12.75" customHeight="1" x14ac:dyDescent="0.2">
      <c r="I39" s="45">
        <f t="shared" si="2"/>
        <v>46698</v>
      </c>
      <c r="J39" s="24">
        <f t="shared" si="0"/>
        <v>0</v>
      </c>
      <c r="K39" s="24">
        <f t="shared" si="1"/>
        <v>642739.72602739732</v>
      </c>
      <c r="L39" s="25">
        <f t="shared" si="3"/>
        <v>642739.72602739732</v>
      </c>
      <c r="M39" s="9"/>
      <c r="O39" s="50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</row>
    <row r="40" spans="9:142" ht="12.75" customHeight="1" x14ac:dyDescent="0.2">
      <c r="I40" s="45">
        <f t="shared" si="2"/>
        <v>46790</v>
      </c>
      <c r="J40" s="24">
        <f t="shared" si="0"/>
        <v>4000000</v>
      </c>
      <c r="K40" s="24">
        <f t="shared" si="1"/>
        <v>642739.72602739732</v>
      </c>
      <c r="L40" s="25">
        <f t="shared" si="3"/>
        <v>4642739.7260273974</v>
      </c>
      <c r="M40" s="9"/>
      <c r="O40" s="50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</row>
    <row r="41" spans="9:142" ht="12.75" customHeight="1" x14ac:dyDescent="0.2">
      <c r="I41" s="45">
        <f t="shared" si="2"/>
        <v>46880</v>
      </c>
      <c r="J41" s="24">
        <f t="shared" si="0"/>
        <v>0</v>
      </c>
      <c r="K41" s="24">
        <f t="shared" si="1"/>
        <v>586849.31506849313</v>
      </c>
      <c r="L41" s="25">
        <f t="shared" si="3"/>
        <v>586849.31506849313</v>
      </c>
      <c r="M41" s="9"/>
      <c r="O41" s="50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</row>
    <row r="42" spans="9:142" ht="12.75" customHeight="1" x14ac:dyDescent="0.2">
      <c r="I42" s="45">
        <f t="shared" si="2"/>
        <v>46972</v>
      </c>
      <c r="J42" s="24">
        <f t="shared" si="0"/>
        <v>4000000</v>
      </c>
      <c r="K42" s="24">
        <f t="shared" si="1"/>
        <v>599890.41095890419</v>
      </c>
      <c r="L42" s="25">
        <f t="shared" si="3"/>
        <v>4599890.4109589038</v>
      </c>
      <c r="M42" s="9"/>
      <c r="O42" s="50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</row>
    <row r="43" spans="9:142" ht="12.75" customHeight="1" x14ac:dyDescent="0.2">
      <c r="I43" s="45">
        <f t="shared" si="2"/>
        <v>47064</v>
      </c>
      <c r="J43" s="24">
        <f t="shared" si="0"/>
        <v>0</v>
      </c>
      <c r="K43" s="24">
        <f t="shared" si="1"/>
        <v>557041.09589041094</v>
      </c>
      <c r="L43" s="25">
        <f t="shared" si="3"/>
        <v>557041.09589041094</v>
      </c>
      <c r="M43" s="9"/>
      <c r="O43" s="50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</row>
    <row r="44" spans="9:142" ht="12.75" customHeight="1" x14ac:dyDescent="0.2">
      <c r="I44" s="45">
        <f t="shared" si="2"/>
        <v>47156</v>
      </c>
      <c r="J44" s="24">
        <f t="shared" si="0"/>
        <v>4000000</v>
      </c>
      <c r="K44" s="24">
        <f t="shared" si="1"/>
        <v>557041.09589041094</v>
      </c>
      <c r="L44" s="25">
        <f t="shared" si="3"/>
        <v>4557041.0958904112</v>
      </c>
      <c r="M44" s="9"/>
      <c r="O44" s="50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</row>
    <row r="45" spans="9:142" ht="12.75" customHeight="1" x14ac:dyDescent="0.2">
      <c r="I45" s="45">
        <f t="shared" si="2"/>
        <v>47245</v>
      </c>
      <c r="J45" s="24">
        <f t="shared" si="0"/>
        <v>0</v>
      </c>
      <c r="K45" s="24">
        <f t="shared" si="1"/>
        <v>497424.65753424668</v>
      </c>
      <c r="L45" s="25">
        <f t="shared" si="3"/>
        <v>497424.65753424668</v>
      </c>
      <c r="M45" s="9"/>
      <c r="O45" s="50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</row>
    <row r="46" spans="9:142" ht="12.75" customHeight="1" x14ac:dyDescent="0.2">
      <c r="I46" s="45">
        <f t="shared" si="2"/>
        <v>47337</v>
      </c>
      <c r="J46" s="24">
        <f t="shared" si="0"/>
        <v>8000000</v>
      </c>
      <c r="K46" s="24">
        <f t="shared" si="1"/>
        <v>514191.78082191781</v>
      </c>
      <c r="L46" s="25">
        <f t="shared" si="3"/>
        <v>8514191.7808219176</v>
      </c>
      <c r="M46" s="9"/>
      <c r="O46" s="50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</row>
    <row r="47" spans="9:142" ht="12.75" customHeight="1" x14ac:dyDescent="0.2">
      <c r="I47" s="45">
        <f t="shared" si="2"/>
        <v>47429</v>
      </c>
      <c r="J47" s="24">
        <f t="shared" si="0"/>
        <v>0</v>
      </c>
      <c r="K47" s="24">
        <f t="shared" si="1"/>
        <v>428493.15068493155</v>
      </c>
      <c r="L47" s="25">
        <f t="shared" si="3"/>
        <v>428493.15068493155</v>
      </c>
      <c r="M47" s="9"/>
      <c r="O47" s="50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</row>
    <row r="48" spans="9:142" ht="12.75" customHeight="1" x14ac:dyDescent="0.2">
      <c r="I48" s="45">
        <f t="shared" si="2"/>
        <v>47521</v>
      </c>
      <c r="J48" s="24">
        <f t="shared" si="0"/>
        <v>8000000</v>
      </c>
      <c r="K48" s="24">
        <f t="shared" si="1"/>
        <v>428493.15068493155</v>
      </c>
      <c r="L48" s="25">
        <f t="shared" si="3"/>
        <v>8428493.1506849322</v>
      </c>
      <c r="M48" s="9"/>
      <c r="O48" s="50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</row>
    <row r="49" spans="1:142" ht="12.75" customHeight="1" x14ac:dyDescent="0.2">
      <c r="I49" s="45">
        <f t="shared" si="2"/>
        <v>47610</v>
      </c>
      <c r="J49" s="24">
        <f t="shared" si="0"/>
        <v>0</v>
      </c>
      <c r="K49" s="24">
        <f t="shared" si="1"/>
        <v>331616.43835616444</v>
      </c>
      <c r="L49" s="25">
        <f t="shared" si="3"/>
        <v>331616.43835616444</v>
      </c>
      <c r="M49" s="9"/>
      <c r="O49" s="50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</row>
    <row r="50" spans="1:142" ht="12.75" customHeight="1" x14ac:dyDescent="0.2">
      <c r="I50" s="45">
        <f t="shared" si="2"/>
        <v>47702</v>
      </c>
      <c r="J50" s="24">
        <f t="shared" si="0"/>
        <v>8000000</v>
      </c>
      <c r="K50" s="24">
        <f t="shared" si="1"/>
        <v>342794.52054794523</v>
      </c>
      <c r="L50" s="25">
        <f t="shared" si="3"/>
        <v>8342794.5205479451</v>
      </c>
      <c r="M50" s="9"/>
      <c r="O50" s="50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</row>
    <row r="51" spans="1:142" ht="12.75" customHeight="1" x14ac:dyDescent="0.2">
      <c r="I51" s="45">
        <f t="shared" si="2"/>
        <v>47794</v>
      </c>
      <c r="J51" s="24">
        <f t="shared" si="0"/>
        <v>0</v>
      </c>
      <c r="K51" s="24">
        <f t="shared" si="1"/>
        <v>257095.89041095891</v>
      </c>
      <c r="L51" s="25">
        <f t="shared" si="3"/>
        <v>257095.89041095891</v>
      </c>
      <c r="M51" s="9"/>
      <c r="O51" s="50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</row>
    <row r="52" spans="1:142" ht="12.75" customHeight="1" x14ac:dyDescent="0.2">
      <c r="I52" s="45">
        <f t="shared" si="2"/>
        <v>47886</v>
      </c>
      <c r="J52" s="24">
        <f t="shared" si="0"/>
        <v>8000000</v>
      </c>
      <c r="K52" s="24">
        <f t="shared" si="1"/>
        <v>257095.89041095891</v>
      </c>
      <c r="L52" s="25">
        <f t="shared" si="3"/>
        <v>8257095.8904109588</v>
      </c>
      <c r="M52" s="9"/>
      <c r="O52" s="50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</row>
    <row r="53" spans="1:142" ht="12.75" customHeight="1" x14ac:dyDescent="0.2">
      <c r="I53" s="45">
        <f t="shared" si="2"/>
        <v>47975</v>
      </c>
      <c r="J53" s="24">
        <f t="shared" si="0"/>
        <v>0</v>
      </c>
      <c r="K53" s="24">
        <f t="shared" si="1"/>
        <v>165808.21917808222</v>
      </c>
      <c r="L53" s="25">
        <f t="shared" si="3"/>
        <v>165808.21917808222</v>
      </c>
      <c r="M53" s="9"/>
      <c r="O53" s="50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</row>
    <row r="54" spans="1:142" ht="12.75" customHeight="1" x14ac:dyDescent="0.2">
      <c r="I54" s="45">
        <f t="shared" si="2"/>
        <v>48067</v>
      </c>
      <c r="J54" s="24">
        <f t="shared" si="0"/>
        <v>8000000</v>
      </c>
      <c r="K54" s="24">
        <f t="shared" si="1"/>
        <v>171397.26027397261</v>
      </c>
      <c r="L54" s="25">
        <f t="shared" si="3"/>
        <v>8171397.2602739725</v>
      </c>
      <c r="M54" s="9"/>
      <c r="O54" s="50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</row>
    <row r="55" spans="1:142" ht="12.75" customHeight="1" x14ac:dyDescent="0.2">
      <c r="I55" s="45">
        <f>+F101</f>
        <v>48159</v>
      </c>
      <c r="J55" s="24">
        <f t="shared" si="0"/>
        <v>0</v>
      </c>
      <c r="K55" s="24">
        <f t="shared" si="1"/>
        <v>85698.630136986307</v>
      </c>
      <c r="L55" s="25">
        <f t="shared" si="3"/>
        <v>85698.630136986307</v>
      </c>
      <c r="M55" s="9"/>
      <c r="O55" s="50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</row>
    <row r="56" spans="1:142" ht="12.75" customHeight="1" x14ac:dyDescent="0.2">
      <c r="I56" s="45">
        <f>+F102</f>
        <v>48251</v>
      </c>
      <c r="J56" s="24">
        <f t="shared" si="0"/>
        <v>8000000</v>
      </c>
      <c r="K56" s="24">
        <f t="shared" si="1"/>
        <v>85698.630136986307</v>
      </c>
      <c r="L56" s="25">
        <f t="shared" si="3"/>
        <v>8085698.6301369863</v>
      </c>
      <c r="M56" s="9"/>
      <c r="O56" s="50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</row>
    <row r="57" spans="1:142" ht="12.75" customHeight="1" x14ac:dyDescent="0.2">
      <c r="I57" s="46" t="s">
        <v>16</v>
      </c>
      <c r="J57" s="47">
        <f>SUM(J17:J56)</f>
        <v>80000000</v>
      </c>
      <c r="K57" s="47">
        <f>SUM(K17:K56)</f>
        <v>24998849.315068487</v>
      </c>
      <c r="L57" s="48">
        <f>SUM(J57:K57)</f>
        <v>104998849.31506848</v>
      </c>
      <c r="M57" s="9"/>
      <c r="O57" s="50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</row>
    <row r="58" spans="1:142" x14ac:dyDescent="0.2">
      <c r="G58" s="6"/>
      <c r="H58" s="7"/>
      <c r="I58" s="7"/>
      <c r="L58" s="8"/>
      <c r="M58" s="9"/>
      <c r="O58" s="50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</row>
    <row r="59" spans="1:142" ht="14.25" customHeight="1" x14ac:dyDescent="0.2">
      <c r="F59" s="119" t="s">
        <v>22</v>
      </c>
      <c r="G59" s="121" t="s">
        <v>17</v>
      </c>
      <c r="H59" s="121" t="s">
        <v>18</v>
      </c>
      <c r="I59" s="121" t="s">
        <v>26</v>
      </c>
      <c r="J59" s="125" t="s">
        <v>25</v>
      </c>
      <c r="K59" s="125" t="s">
        <v>8</v>
      </c>
      <c r="L59" s="125" t="s">
        <v>19</v>
      </c>
      <c r="M59" s="127" t="s">
        <v>9</v>
      </c>
      <c r="N59" s="123" t="s">
        <v>20</v>
      </c>
      <c r="O59" s="50"/>
      <c r="Q59" s="10" t="s">
        <v>24</v>
      </c>
      <c r="R59" s="10" t="s">
        <v>10</v>
      </c>
      <c r="S59" s="10" t="s">
        <v>11</v>
      </c>
      <c r="T59" s="10" t="s">
        <v>12</v>
      </c>
      <c r="U59" s="10" t="s">
        <v>13</v>
      </c>
      <c r="V59" s="10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</row>
    <row r="60" spans="1:142" x14ac:dyDescent="0.2">
      <c r="F60" s="120"/>
      <c r="G60" s="122"/>
      <c r="H60" s="122"/>
      <c r="I60" s="122"/>
      <c r="J60" s="126"/>
      <c r="K60" s="126"/>
      <c r="L60" s="126"/>
      <c r="M60" s="128"/>
      <c r="N60" s="124"/>
      <c r="Q60" s="11"/>
      <c r="R60" s="12">
        <f>+K10</f>
        <v>4.3182048201560963E-2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</row>
    <row r="61" spans="1:142" x14ac:dyDescent="0.2">
      <c r="B61" s="1" t="s">
        <v>28</v>
      </c>
      <c r="F61" s="82"/>
      <c r="G61" s="83"/>
      <c r="H61" s="83"/>
      <c r="I61" s="23">
        <f>+I62</f>
        <v>4.2500000000000003E-2</v>
      </c>
      <c r="J61" s="84"/>
      <c r="K61" s="84"/>
      <c r="L61" s="85">
        <f>+L62</f>
        <v>100</v>
      </c>
      <c r="M61" s="86"/>
      <c r="N61" s="87"/>
      <c r="Q61" s="11"/>
      <c r="R61" s="12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</row>
    <row r="62" spans="1:142" s="15" customFormat="1" ht="12.75" customHeight="1" x14ac:dyDescent="0.2">
      <c r="A62" s="140"/>
      <c r="B62" s="49">
        <f>+G10</f>
        <v>44599</v>
      </c>
      <c r="D62" s="49">
        <f>+G14</f>
        <v>44599</v>
      </c>
      <c r="E62" s="66">
        <f>+G10</f>
        <v>44599</v>
      </c>
      <c r="F62" s="36">
        <f>+E62</f>
        <v>44599</v>
      </c>
      <c r="G62" s="37"/>
      <c r="H62" s="37"/>
      <c r="I62" s="38">
        <f t="shared" ref="I62:I102" si="4">+$O$14</f>
        <v>4.2500000000000003E-2</v>
      </c>
      <c r="J62" s="37"/>
      <c r="K62" s="37"/>
      <c r="L62" s="39">
        <v>100</v>
      </c>
      <c r="M62" s="39">
        <f>-O12*100</f>
        <v>-100</v>
      </c>
      <c r="N62" s="78">
        <f>+O13*-1</f>
        <v>-80000000</v>
      </c>
      <c r="O62" s="1"/>
      <c r="P62" s="1"/>
      <c r="Q62" s="13"/>
      <c r="R62" s="13"/>
      <c r="S62" s="14"/>
      <c r="T62" s="14"/>
      <c r="U62" s="14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</row>
    <row r="63" spans="1:142" s="15" customFormat="1" ht="12.75" customHeight="1" x14ac:dyDescent="0.2">
      <c r="A63" s="141">
        <f>+ROUND(H63/30.5,0)</f>
        <v>3</v>
      </c>
      <c r="B63" s="49">
        <v>44688</v>
      </c>
      <c r="C63" s="58">
        <f>+B63-B62</f>
        <v>89</v>
      </c>
      <c r="D63" s="49">
        <f>+F63</f>
        <v>44688</v>
      </c>
      <c r="E63" s="66">
        <f>+E62+C63</f>
        <v>44688</v>
      </c>
      <c r="F63" s="69">
        <f t="shared" ref="F63" si="5">+E63</f>
        <v>44688</v>
      </c>
      <c r="G63" s="70">
        <f t="shared" ref="G63:G102" si="6">+E63-E62</f>
        <v>89</v>
      </c>
      <c r="H63" s="70">
        <f t="shared" ref="H63" si="7">+IF(F63-$G$14&lt;0,0,F63-$G$14)</f>
        <v>89</v>
      </c>
      <c r="I63" s="68">
        <f t="shared" si="4"/>
        <v>4.2500000000000003E-2</v>
      </c>
      <c r="J63" s="71">
        <f t="shared" ref="J63" si="8">+I63/365*G63*L62</f>
        <v>1.0363013698630139</v>
      </c>
      <c r="K63" s="72">
        <v>0</v>
      </c>
      <c r="L63" s="72">
        <f t="shared" ref="L63" si="9">+L62-K63</f>
        <v>100</v>
      </c>
      <c r="M63" s="72">
        <f t="shared" ref="M63" si="10">+IF(F63&gt;$G$14,J63+K63,0)</f>
        <v>1.0363013698630139</v>
      </c>
      <c r="N63" s="79">
        <f t="shared" ref="N63:N102" si="11">+M63*$O$13/100</f>
        <v>829041.09589041118</v>
      </c>
      <c r="O63" s="1"/>
      <c r="P63" s="1"/>
      <c r="Q63" s="19">
        <f>H63/365</f>
        <v>0.24383561643835616</v>
      </c>
      <c r="R63" s="19">
        <f>1/(1+$K$10)^(H63/365)</f>
        <v>0.98974462640143568</v>
      </c>
      <c r="S63" s="20">
        <f>+M63</f>
        <v>1.0363013698630139</v>
      </c>
      <c r="T63" s="20">
        <f>+S63*R63</f>
        <v>1.0256737121543646</v>
      </c>
      <c r="U63" s="20">
        <f>+T63*Q63</f>
        <v>0.25009578186777659</v>
      </c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</row>
    <row r="64" spans="1:142" s="15" customFormat="1" ht="12.75" customHeight="1" x14ac:dyDescent="0.2">
      <c r="A64" s="141">
        <f t="shared" ref="A64:A102" si="12">+ROUND(H64/30.5,0)</f>
        <v>6</v>
      </c>
      <c r="B64" s="49">
        <v>44780</v>
      </c>
      <c r="C64" s="58">
        <f t="shared" ref="C64:C102" si="13">+B64-B63</f>
        <v>92</v>
      </c>
      <c r="D64" s="49">
        <f t="shared" ref="D64:D102" si="14">+F64</f>
        <v>44780</v>
      </c>
      <c r="E64" s="66">
        <f t="shared" ref="E64:E102" si="15">+E63+C64</f>
        <v>44780</v>
      </c>
      <c r="F64" s="69">
        <f t="shared" ref="F64:F101" si="16">+E64</f>
        <v>44780</v>
      </c>
      <c r="G64" s="70">
        <f t="shared" ref="G64:G101" si="17">+E64-E63</f>
        <v>92</v>
      </c>
      <c r="H64" s="70">
        <f t="shared" ref="H64:H101" si="18">+IF(F64-$G$14&lt;0,0,F64-$G$14)</f>
        <v>181</v>
      </c>
      <c r="I64" s="68">
        <f t="shared" si="4"/>
        <v>4.2500000000000003E-2</v>
      </c>
      <c r="J64" s="71">
        <f t="shared" ref="J64:J101" si="19">+I64/365*G64*L63</f>
        <v>1.0712328767123289</v>
      </c>
      <c r="K64" s="72">
        <v>0</v>
      </c>
      <c r="L64" s="72">
        <f t="shared" ref="L64:L101" si="20">+L63-K64</f>
        <v>100</v>
      </c>
      <c r="M64" s="72">
        <f t="shared" ref="M64:M101" si="21">+IF(F64&gt;$G$14,J64+K64,0)</f>
        <v>1.0712328767123289</v>
      </c>
      <c r="N64" s="79">
        <f t="shared" si="11"/>
        <v>856986.3013698631</v>
      </c>
      <c r="O64" s="1"/>
      <c r="P64" s="1"/>
      <c r="Q64" s="19">
        <f t="shared" ref="Q64:Q100" si="22">H64/365</f>
        <v>0.49589041095890413</v>
      </c>
      <c r="R64" s="19">
        <f t="shared" ref="R64:R100" si="23">1/(1+$K$10)^(H64/365)</f>
        <v>0.97925410343956887</v>
      </c>
      <c r="S64" s="20">
        <f t="shared" ref="S64:S100" si="24">+M64</f>
        <v>1.0712328767123289</v>
      </c>
      <c r="T64" s="20">
        <f t="shared" ref="T64:T100" si="25">+S64*R64</f>
        <v>1.0490091902599219</v>
      </c>
      <c r="U64" s="20">
        <f t="shared" ref="U64:U100" si="26">+T64*Q64</f>
        <v>0.52019359845765989</v>
      </c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</row>
    <row r="65" spans="1:142" s="15" customFormat="1" ht="12.75" customHeight="1" x14ac:dyDescent="0.2">
      <c r="A65" s="141">
        <f t="shared" si="12"/>
        <v>9</v>
      </c>
      <c r="B65" s="49">
        <v>44872</v>
      </c>
      <c r="C65" s="58">
        <f t="shared" si="13"/>
        <v>92</v>
      </c>
      <c r="D65" s="49">
        <f t="shared" si="14"/>
        <v>44872</v>
      </c>
      <c r="E65" s="66">
        <f t="shared" si="15"/>
        <v>44872</v>
      </c>
      <c r="F65" s="69">
        <f t="shared" si="16"/>
        <v>44872</v>
      </c>
      <c r="G65" s="70">
        <f t="shared" si="17"/>
        <v>92</v>
      </c>
      <c r="H65" s="70">
        <f t="shared" si="18"/>
        <v>273</v>
      </c>
      <c r="I65" s="68">
        <f t="shared" si="4"/>
        <v>4.2500000000000003E-2</v>
      </c>
      <c r="J65" s="71">
        <f t="shared" si="19"/>
        <v>1.0712328767123289</v>
      </c>
      <c r="K65" s="72">
        <v>0</v>
      </c>
      <c r="L65" s="72">
        <f t="shared" si="20"/>
        <v>100</v>
      </c>
      <c r="M65" s="72">
        <f t="shared" si="21"/>
        <v>1.0712328767123289</v>
      </c>
      <c r="N65" s="79">
        <f t="shared" si="11"/>
        <v>856986.3013698631</v>
      </c>
      <c r="O65" s="1"/>
      <c r="P65" s="1"/>
      <c r="Q65" s="19">
        <f t="shared" si="22"/>
        <v>0.74794520547945209</v>
      </c>
      <c r="R65" s="19">
        <f t="shared" si="23"/>
        <v>0.9688747718588705</v>
      </c>
      <c r="S65" s="20">
        <f t="shared" si="24"/>
        <v>1.0712328767123289</v>
      </c>
      <c r="T65" s="20">
        <f t="shared" si="25"/>
        <v>1.0378905090323793</v>
      </c>
      <c r="U65" s="20">
        <f t="shared" si="26"/>
        <v>0.77628523004339611</v>
      </c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</row>
    <row r="66" spans="1:142" s="15" customFormat="1" ht="12.75" customHeight="1" x14ac:dyDescent="0.2">
      <c r="A66" s="141">
        <f t="shared" si="12"/>
        <v>12</v>
      </c>
      <c r="B66" s="49">
        <v>44964</v>
      </c>
      <c r="C66" s="58">
        <f t="shared" si="13"/>
        <v>92</v>
      </c>
      <c r="D66" s="49">
        <f t="shared" si="14"/>
        <v>44964</v>
      </c>
      <c r="E66" s="66">
        <f t="shared" si="15"/>
        <v>44964</v>
      </c>
      <c r="F66" s="69">
        <f t="shared" si="16"/>
        <v>44964</v>
      </c>
      <c r="G66" s="70">
        <f t="shared" si="17"/>
        <v>92</v>
      </c>
      <c r="H66" s="70">
        <f t="shared" si="18"/>
        <v>365</v>
      </c>
      <c r="I66" s="68">
        <f t="shared" si="4"/>
        <v>4.2500000000000003E-2</v>
      </c>
      <c r="J66" s="71">
        <f t="shared" si="19"/>
        <v>1.0712328767123289</v>
      </c>
      <c r="K66" s="72">
        <v>0</v>
      </c>
      <c r="L66" s="72">
        <f t="shared" si="20"/>
        <v>100</v>
      </c>
      <c r="M66" s="72">
        <f t="shared" si="21"/>
        <v>1.0712328767123289</v>
      </c>
      <c r="N66" s="79">
        <f t="shared" si="11"/>
        <v>856986.3013698631</v>
      </c>
      <c r="O66" s="1"/>
      <c r="P66" s="1"/>
      <c r="Q66" s="19">
        <f t="shared" si="22"/>
        <v>1</v>
      </c>
      <c r="R66" s="19">
        <f t="shared" si="23"/>
        <v>0.95860545311721324</v>
      </c>
      <c r="S66" s="20">
        <f t="shared" si="24"/>
        <v>1.0712328767123289</v>
      </c>
      <c r="T66" s="20">
        <f t="shared" si="25"/>
        <v>1.0268896771748779</v>
      </c>
      <c r="U66" s="20">
        <f t="shared" si="26"/>
        <v>1.0268896771748779</v>
      </c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</row>
    <row r="67" spans="1:142" s="15" customFormat="1" ht="12.75" customHeight="1" x14ac:dyDescent="0.2">
      <c r="A67" s="141">
        <f t="shared" si="12"/>
        <v>15</v>
      </c>
      <c r="B67" s="49">
        <v>45053</v>
      </c>
      <c r="C67" s="58">
        <f t="shared" si="13"/>
        <v>89</v>
      </c>
      <c r="D67" s="49">
        <f t="shared" si="14"/>
        <v>45053</v>
      </c>
      <c r="E67" s="66">
        <f t="shared" si="15"/>
        <v>45053</v>
      </c>
      <c r="F67" s="69">
        <f t="shared" si="16"/>
        <v>45053</v>
      </c>
      <c r="G67" s="70">
        <f t="shared" si="17"/>
        <v>89</v>
      </c>
      <c r="H67" s="70">
        <f t="shared" si="18"/>
        <v>454</v>
      </c>
      <c r="I67" s="68">
        <f t="shared" si="4"/>
        <v>4.2500000000000003E-2</v>
      </c>
      <c r="J67" s="71">
        <f t="shared" si="19"/>
        <v>1.0363013698630139</v>
      </c>
      <c r="K67" s="72">
        <v>0</v>
      </c>
      <c r="L67" s="72">
        <f t="shared" si="20"/>
        <v>100</v>
      </c>
      <c r="M67" s="72">
        <f t="shared" si="21"/>
        <v>1.0363013698630139</v>
      </c>
      <c r="N67" s="79">
        <f t="shared" si="11"/>
        <v>829041.09589041118</v>
      </c>
      <c r="O67" s="1"/>
      <c r="P67" s="1"/>
      <c r="Q67" s="19">
        <f t="shared" si="22"/>
        <v>1.2438356164383562</v>
      </c>
      <c r="R67" s="19">
        <f t="shared" si="23"/>
        <v>0.9487745960618752</v>
      </c>
      <c r="S67" s="20">
        <f t="shared" si="24"/>
        <v>1.0363013698630139</v>
      </c>
      <c r="T67" s="20">
        <f t="shared" si="25"/>
        <v>0.983216413590149</v>
      </c>
      <c r="U67" s="20">
        <f t="shared" si="26"/>
        <v>1.2229595938902127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</row>
    <row r="68" spans="1:142" s="15" customFormat="1" ht="12.75" customHeight="1" x14ac:dyDescent="0.2">
      <c r="A68" s="141">
        <f t="shared" si="12"/>
        <v>18</v>
      </c>
      <c r="B68" s="49">
        <v>45145</v>
      </c>
      <c r="C68" s="58">
        <f t="shared" si="13"/>
        <v>92</v>
      </c>
      <c r="D68" s="49">
        <f t="shared" si="14"/>
        <v>45145</v>
      </c>
      <c r="E68" s="66">
        <f t="shared" si="15"/>
        <v>45145</v>
      </c>
      <c r="F68" s="69">
        <f t="shared" si="16"/>
        <v>45145</v>
      </c>
      <c r="G68" s="70">
        <f t="shared" si="17"/>
        <v>92</v>
      </c>
      <c r="H68" s="70">
        <f t="shared" si="18"/>
        <v>546</v>
      </c>
      <c r="I68" s="68">
        <f t="shared" si="4"/>
        <v>4.2500000000000003E-2</v>
      </c>
      <c r="J68" s="71">
        <f t="shared" si="19"/>
        <v>1.0712328767123289</v>
      </c>
      <c r="K68" s="72">
        <v>0</v>
      </c>
      <c r="L68" s="72">
        <f t="shared" si="20"/>
        <v>100</v>
      </c>
      <c r="M68" s="72">
        <f t="shared" si="21"/>
        <v>1.0712328767123289</v>
      </c>
      <c r="N68" s="79">
        <f t="shared" si="11"/>
        <v>856986.3013698631</v>
      </c>
      <c r="O68" s="1"/>
      <c r="P68" s="1"/>
      <c r="Q68" s="19">
        <f t="shared" si="22"/>
        <v>1.4958904109589042</v>
      </c>
      <c r="R68" s="19">
        <f t="shared" si="23"/>
        <v>0.93871832354457829</v>
      </c>
      <c r="S68" s="20">
        <f t="shared" si="24"/>
        <v>1.0712328767123289</v>
      </c>
      <c r="T68" s="20">
        <f t="shared" si="25"/>
        <v>1.0055859301532333</v>
      </c>
      <c r="U68" s="20">
        <f t="shared" si="26"/>
        <v>1.5042463503114121</v>
      </c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</row>
    <row r="69" spans="1:142" s="15" customFormat="1" ht="12.75" customHeight="1" x14ac:dyDescent="0.2">
      <c r="A69" s="141">
        <f t="shared" si="12"/>
        <v>21</v>
      </c>
      <c r="B69" s="49">
        <v>45237</v>
      </c>
      <c r="C69" s="58">
        <f t="shared" si="13"/>
        <v>92</v>
      </c>
      <c r="D69" s="49">
        <f t="shared" si="14"/>
        <v>45237</v>
      </c>
      <c r="E69" s="66">
        <f t="shared" si="15"/>
        <v>45237</v>
      </c>
      <c r="F69" s="69">
        <f t="shared" si="16"/>
        <v>45237</v>
      </c>
      <c r="G69" s="70">
        <f t="shared" si="17"/>
        <v>92</v>
      </c>
      <c r="H69" s="70">
        <f t="shared" si="18"/>
        <v>638</v>
      </c>
      <c r="I69" s="68">
        <f t="shared" si="4"/>
        <v>4.2500000000000003E-2</v>
      </c>
      <c r="J69" s="71">
        <f t="shared" si="19"/>
        <v>1.0712328767123289</v>
      </c>
      <c r="K69" s="72">
        <v>0</v>
      </c>
      <c r="L69" s="72">
        <f t="shared" si="20"/>
        <v>100</v>
      </c>
      <c r="M69" s="72">
        <f t="shared" si="21"/>
        <v>1.0712328767123289</v>
      </c>
      <c r="N69" s="79">
        <f t="shared" si="11"/>
        <v>856986.3013698631</v>
      </c>
      <c r="O69" s="1"/>
      <c r="P69" s="1"/>
      <c r="Q69" s="19">
        <f t="shared" si="22"/>
        <v>1.747945205479452</v>
      </c>
      <c r="R69" s="19">
        <f t="shared" si="23"/>
        <v>0.92876863969160928</v>
      </c>
      <c r="S69" s="20">
        <f t="shared" si="24"/>
        <v>1.0712328767123289</v>
      </c>
      <c r="T69" s="20">
        <f t="shared" si="25"/>
        <v>0.99492750169703914</v>
      </c>
      <c r="U69" s="20">
        <f t="shared" si="26"/>
        <v>1.7390787563909889</v>
      </c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</row>
    <row r="70" spans="1:142" s="15" customFormat="1" ht="12.75" customHeight="1" x14ac:dyDescent="0.2">
      <c r="A70" s="141">
        <f t="shared" si="12"/>
        <v>24</v>
      </c>
      <c r="B70" s="49">
        <v>45329</v>
      </c>
      <c r="C70" s="58">
        <f t="shared" si="13"/>
        <v>92</v>
      </c>
      <c r="D70" s="49">
        <f t="shared" si="14"/>
        <v>45329</v>
      </c>
      <c r="E70" s="66">
        <f t="shared" si="15"/>
        <v>45329</v>
      </c>
      <c r="F70" s="69">
        <f t="shared" si="16"/>
        <v>45329</v>
      </c>
      <c r="G70" s="70">
        <f t="shared" si="17"/>
        <v>92</v>
      </c>
      <c r="H70" s="70">
        <f t="shared" si="18"/>
        <v>730</v>
      </c>
      <c r="I70" s="68">
        <f t="shared" si="4"/>
        <v>4.2500000000000003E-2</v>
      </c>
      <c r="J70" s="71">
        <f t="shared" si="19"/>
        <v>1.0712328767123289</v>
      </c>
      <c r="K70" s="72">
        <v>0</v>
      </c>
      <c r="L70" s="72">
        <f t="shared" si="20"/>
        <v>100</v>
      </c>
      <c r="M70" s="72">
        <f t="shared" si="21"/>
        <v>1.0712328767123289</v>
      </c>
      <c r="N70" s="79">
        <f t="shared" si="11"/>
        <v>856986.3013698631</v>
      </c>
      <c r="O70" s="1"/>
      <c r="P70" s="1"/>
      <c r="Q70" s="19">
        <f t="shared" si="22"/>
        <v>2</v>
      </c>
      <c r="R70" s="19">
        <f t="shared" si="23"/>
        <v>0.91892441474605779</v>
      </c>
      <c r="S70" s="20">
        <f t="shared" si="24"/>
        <v>1.0712328767123289</v>
      </c>
      <c r="T70" s="20">
        <f t="shared" si="25"/>
        <v>0.98438204428961273</v>
      </c>
      <c r="U70" s="20">
        <f t="shared" si="26"/>
        <v>1.9687640885792255</v>
      </c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</row>
    <row r="71" spans="1:142" s="15" customFormat="1" ht="12.75" customHeight="1" x14ac:dyDescent="0.2">
      <c r="A71" s="141">
        <f t="shared" si="12"/>
        <v>27</v>
      </c>
      <c r="B71" s="49">
        <v>45419</v>
      </c>
      <c r="C71" s="58">
        <f t="shared" si="13"/>
        <v>90</v>
      </c>
      <c r="D71" s="49">
        <f t="shared" si="14"/>
        <v>45419</v>
      </c>
      <c r="E71" s="66">
        <f t="shared" si="15"/>
        <v>45419</v>
      </c>
      <c r="F71" s="69">
        <f t="shared" si="16"/>
        <v>45419</v>
      </c>
      <c r="G71" s="70">
        <f t="shared" si="17"/>
        <v>90</v>
      </c>
      <c r="H71" s="70">
        <f t="shared" si="18"/>
        <v>820</v>
      </c>
      <c r="I71" s="68">
        <f t="shared" si="4"/>
        <v>4.2500000000000003E-2</v>
      </c>
      <c r="J71" s="71">
        <f t="shared" si="19"/>
        <v>1.0479452054794522</v>
      </c>
      <c r="K71" s="72">
        <v>0</v>
      </c>
      <c r="L71" s="72">
        <f t="shared" si="20"/>
        <v>100</v>
      </c>
      <c r="M71" s="72">
        <f t="shared" si="21"/>
        <v>1.0479452054794522</v>
      </c>
      <c r="N71" s="79">
        <f t="shared" si="11"/>
        <v>838356.16438356182</v>
      </c>
      <c r="O71" s="1"/>
      <c r="P71" s="1"/>
      <c r="Q71" s="19">
        <f t="shared" si="22"/>
        <v>2.2465753424657535</v>
      </c>
      <c r="R71" s="19">
        <f t="shared" si="23"/>
        <v>0.90939516581863566</v>
      </c>
      <c r="S71" s="20">
        <f t="shared" si="24"/>
        <v>1.0479452054794522</v>
      </c>
      <c r="T71" s="20">
        <f t="shared" si="25"/>
        <v>0.95299630390583068</v>
      </c>
      <c r="U71" s="20">
        <f t="shared" si="26"/>
        <v>2.1409779978158388</v>
      </c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</row>
    <row r="72" spans="1:142" s="15" customFormat="1" ht="12.75" customHeight="1" x14ac:dyDescent="0.2">
      <c r="A72" s="141">
        <f t="shared" si="12"/>
        <v>30</v>
      </c>
      <c r="B72" s="49">
        <v>45511</v>
      </c>
      <c r="C72" s="58">
        <f t="shared" si="13"/>
        <v>92</v>
      </c>
      <c r="D72" s="49">
        <f t="shared" si="14"/>
        <v>45511</v>
      </c>
      <c r="E72" s="66">
        <f t="shared" si="15"/>
        <v>45511</v>
      </c>
      <c r="F72" s="69">
        <f t="shared" si="16"/>
        <v>45511</v>
      </c>
      <c r="G72" s="70">
        <f t="shared" si="17"/>
        <v>92</v>
      </c>
      <c r="H72" s="70">
        <f t="shared" si="18"/>
        <v>912</v>
      </c>
      <c r="I72" s="68">
        <f t="shared" si="4"/>
        <v>4.2500000000000003E-2</v>
      </c>
      <c r="J72" s="71">
        <f t="shared" si="19"/>
        <v>1.0712328767123289</v>
      </c>
      <c r="K72" s="72">
        <v>0</v>
      </c>
      <c r="L72" s="72">
        <f t="shared" si="20"/>
        <v>100</v>
      </c>
      <c r="M72" s="72">
        <f t="shared" si="21"/>
        <v>1.0712328767123289</v>
      </c>
      <c r="N72" s="79">
        <f t="shared" si="11"/>
        <v>856986.3013698631</v>
      </c>
      <c r="O72" s="1"/>
      <c r="P72" s="1"/>
      <c r="Q72" s="19">
        <f t="shared" si="22"/>
        <v>2.4986301369863013</v>
      </c>
      <c r="R72" s="19">
        <f t="shared" si="23"/>
        <v>0.89975628462246593</v>
      </c>
      <c r="S72" s="20">
        <f t="shared" si="24"/>
        <v>1.0712328767123289</v>
      </c>
      <c r="T72" s="20">
        <f t="shared" si="25"/>
        <v>0.96384851311612119</v>
      </c>
      <c r="U72" s="20">
        <f t="shared" si="26"/>
        <v>2.4083009423613766</v>
      </c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</row>
    <row r="73" spans="1:142" s="15" customFormat="1" ht="12.75" customHeight="1" x14ac:dyDescent="0.2">
      <c r="A73" s="141">
        <f t="shared" si="12"/>
        <v>33</v>
      </c>
      <c r="B73" s="49">
        <v>45603</v>
      </c>
      <c r="C73" s="58">
        <f t="shared" si="13"/>
        <v>92</v>
      </c>
      <c r="D73" s="49">
        <f t="shared" si="14"/>
        <v>45603</v>
      </c>
      <c r="E73" s="66">
        <f t="shared" si="15"/>
        <v>45603</v>
      </c>
      <c r="F73" s="69">
        <f t="shared" si="16"/>
        <v>45603</v>
      </c>
      <c r="G73" s="70">
        <f t="shared" si="17"/>
        <v>92</v>
      </c>
      <c r="H73" s="70">
        <f t="shared" si="18"/>
        <v>1004</v>
      </c>
      <c r="I73" s="68">
        <f t="shared" si="4"/>
        <v>4.2500000000000003E-2</v>
      </c>
      <c r="J73" s="71">
        <f t="shared" si="19"/>
        <v>1.0712328767123289</v>
      </c>
      <c r="K73" s="72">
        <v>0</v>
      </c>
      <c r="L73" s="72">
        <f t="shared" si="20"/>
        <v>100</v>
      </c>
      <c r="M73" s="72">
        <f t="shared" si="21"/>
        <v>1.0712328767123289</v>
      </c>
      <c r="N73" s="79">
        <f t="shared" si="11"/>
        <v>856986.3013698631</v>
      </c>
      <c r="O73" s="1"/>
      <c r="P73" s="1"/>
      <c r="Q73" s="19">
        <f t="shared" si="22"/>
        <v>2.7506849315068491</v>
      </c>
      <c r="R73" s="19">
        <f t="shared" si="23"/>
        <v>0.8902195680673739</v>
      </c>
      <c r="S73" s="20">
        <f t="shared" si="24"/>
        <v>1.0712328767123289</v>
      </c>
      <c r="T73" s="20">
        <f t="shared" si="25"/>
        <v>0.95363246880641983</v>
      </c>
      <c r="U73" s="20">
        <f t="shared" si="26"/>
        <v>2.6231424621414945</v>
      </c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</row>
    <row r="74" spans="1:142" s="15" customFormat="1" ht="12.75" customHeight="1" x14ac:dyDescent="0.2">
      <c r="A74" s="141">
        <f t="shared" si="12"/>
        <v>36</v>
      </c>
      <c r="B74" s="49">
        <v>45695</v>
      </c>
      <c r="C74" s="58">
        <f t="shared" si="13"/>
        <v>92</v>
      </c>
      <c r="D74" s="49">
        <f t="shared" si="14"/>
        <v>45695</v>
      </c>
      <c r="E74" s="66">
        <f t="shared" si="15"/>
        <v>45695</v>
      </c>
      <c r="F74" s="69">
        <f t="shared" si="16"/>
        <v>45695</v>
      </c>
      <c r="G74" s="70">
        <f t="shared" si="17"/>
        <v>92</v>
      </c>
      <c r="H74" s="70">
        <f t="shared" si="18"/>
        <v>1096</v>
      </c>
      <c r="I74" s="68">
        <f t="shared" si="4"/>
        <v>4.2500000000000003E-2</v>
      </c>
      <c r="J74" s="71">
        <f t="shared" si="19"/>
        <v>1.0712328767123289</v>
      </c>
      <c r="K74" s="72">
        <v>0</v>
      </c>
      <c r="L74" s="72">
        <f t="shared" si="20"/>
        <v>100</v>
      </c>
      <c r="M74" s="72">
        <f t="shared" si="21"/>
        <v>1.0712328767123289</v>
      </c>
      <c r="N74" s="79">
        <f t="shared" si="11"/>
        <v>856986.3013698631</v>
      </c>
      <c r="O74" s="1"/>
      <c r="P74" s="1"/>
      <c r="Q74" s="19">
        <f t="shared" si="22"/>
        <v>3.0027397260273974</v>
      </c>
      <c r="R74" s="19">
        <f t="shared" si="23"/>
        <v>0.88078393328765459</v>
      </c>
      <c r="S74" s="20">
        <f t="shared" si="24"/>
        <v>1.0712328767123289</v>
      </c>
      <c r="T74" s="20">
        <f t="shared" si="25"/>
        <v>0.94352470661773424</v>
      </c>
      <c r="U74" s="20">
        <f t="shared" si="26"/>
        <v>2.8331591190494159</v>
      </c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</row>
    <row r="75" spans="1:142" s="15" customFormat="1" ht="12.75" customHeight="1" x14ac:dyDescent="0.2">
      <c r="A75" s="141">
        <f t="shared" si="12"/>
        <v>39</v>
      </c>
      <c r="B75" s="49">
        <v>45784</v>
      </c>
      <c r="C75" s="58">
        <f t="shared" si="13"/>
        <v>89</v>
      </c>
      <c r="D75" s="49">
        <f t="shared" si="14"/>
        <v>45784</v>
      </c>
      <c r="E75" s="66">
        <f t="shared" si="15"/>
        <v>45784</v>
      </c>
      <c r="F75" s="69">
        <f t="shared" si="16"/>
        <v>45784</v>
      </c>
      <c r="G75" s="70">
        <f t="shared" si="17"/>
        <v>89</v>
      </c>
      <c r="H75" s="70">
        <f t="shared" si="18"/>
        <v>1185</v>
      </c>
      <c r="I75" s="68">
        <f t="shared" si="4"/>
        <v>4.2500000000000003E-2</v>
      </c>
      <c r="J75" s="71">
        <f t="shared" si="19"/>
        <v>1.0363013698630139</v>
      </c>
      <c r="K75" s="72">
        <v>0</v>
      </c>
      <c r="L75" s="72">
        <f t="shared" si="20"/>
        <v>100</v>
      </c>
      <c r="M75" s="72">
        <f t="shared" si="21"/>
        <v>1.0363013698630139</v>
      </c>
      <c r="N75" s="79">
        <f t="shared" si="11"/>
        <v>829041.09589041118</v>
      </c>
      <c r="O75" s="1"/>
      <c r="P75" s="1"/>
      <c r="Q75" s="19">
        <f t="shared" si="22"/>
        <v>3.2465753424657535</v>
      </c>
      <c r="R75" s="19">
        <f t="shared" si="23"/>
        <v>0.87175116499217664</v>
      </c>
      <c r="S75" s="20">
        <f t="shared" si="24"/>
        <v>1.0363013698630139</v>
      </c>
      <c r="T75" s="20">
        <f t="shared" si="25"/>
        <v>0.90339692646107095</v>
      </c>
      <c r="U75" s="20">
        <f t="shared" si="26"/>
        <v>2.9329461859078605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</row>
    <row r="76" spans="1:142" s="15" customFormat="1" ht="12.75" customHeight="1" x14ac:dyDescent="0.2">
      <c r="A76" s="141">
        <f t="shared" si="12"/>
        <v>42</v>
      </c>
      <c r="B76" s="49">
        <v>45876</v>
      </c>
      <c r="C76" s="58">
        <f t="shared" si="13"/>
        <v>92</v>
      </c>
      <c r="D76" s="49">
        <f t="shared" si="14"/>
        <v>45876</v>
      </c>
      <c r="E76" s="66">
        <f t="shared" si="15"/>
        <v>45876</v>
      </c>
      <c r="F76" s="69">
        <f t="shared" si="16"/>
        <v>45876</v>
      </c>
      <c r="G76" s="70">
        <f t="shared" si="17"/>
        <v>92</v>
      </c>
      <c r="H76" s="70">
        <f t="shared" si="18"/>
        <v>1277</v>
      </c>
      <c r="I76" s="68">
        <f t="shared" si="4"/>
        <v>4.2500000000000003E-2</v>
      </c>
      <c r="J76" s="71">
        <f t="shared" si="19"/>
        <v>1.0712328767123289</v>
      </c>
      <c r="K76" s="72">
        <v>5</v>
      </c>
      <c r="L76" s="72">
        <f t="shared" si="20"/>
        <v>95</v>
      </c>
      <c r="M76" s="72">
        <f t="shared" si="21"/>
        <v>6.0712328767123287</v>
      </c>
      <c r="N76" s="79">
        <f t="shared" si="11"/>
        <v>4856986.3013698636</v>
      </c>
      <c r="O76" s="1"/>
      <c r="P76" s="1"/>
      <c r="Q76" s="19">
        <f t="shared" si="22"/>
        <v>3.4986301369863013</v>
      </c>
      <c r="R76" s="19">
        <f t="shared" si="23"/>
        <v>0.86251128091557927</v>
      </c>
      <c r="S76" s="20">
        <f t="shared" si="24"/>
        <v>6.0712328767123287</v>
      </c>
      <c r="T76" s="20">
        <f t="shared" si="25"/>
        <v>5.2365068452299282</v>
      </c>
      <c r="U76" s="20">
        <f t="shared" si="26"/>
        <v>18.320600661256488</v>
      </c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</row>
    <row r="77" spans="1:142" s="15" customFormat="1" ht="12.75" customHeight="1" x14ac:dyDescent="0.2">
      <c r="A77" s="141">
        <f t="shared" si="12"/>
        <v>45</v>
      </c>
      <c r="B77" s="49">
        <v>45968</v>
      </c>
      <c r="C77" s="58">
        <f t="shared" si="13"/>
        <v>92</v>
      </c>
      <c r="D77" s="49">
        <f t="shared" si="14"/>
        <v>45968</v>
      </c>
      <c r="E77" s="66">
        <f t="shared" si="15"/>
        <v>45968</v>
      </c>
      <c r="F77" s="69">
        <f t="shared" si="16"/>
        <v>45968</v>
      </c>
      <c r="G77" s="70">
        <f t="shared" si="17"/>
        <v>92</v>
      </c>
      <c r="H77" s="70">
        <f t="shared" si="18"/>
        <v>1369</v>
      </c>
      <c r="I77" s="68">
        <f t="shared" si="4"/>
        <v>4.2500000000000003E-2</v>
      </c>
      <c r="J77" s="71">
        <f t="shared" si="19"/>
        <v>1.0176712328767124</v>
      </c>
      <c r="K77" s="72">
        <v>0</v>
      </c>
      <c r="L77" s="72">
        <f t="shared" si="20"/>
        <v>95</v>
      </c>
      <c r="M77" s="72">
        <f t="shared" si="21"/>
        <v>1.0176712328767124</v>
      </c>
      <c r="N77" s="79">
        <f t="shared" si="11"/>
        <v>814136.98630136985</v>
      </c>
      <c r="O77" s="1"/>
      <c r="P77" s="1"/>
      <c r="Q77" s="19">
        <f t="shared" si="22"/>
        <v>3.7506849315068491</v>
      </c>
      <c r="R77" s="19">
        <f t="shared" si="23"/>
        <v>0.85336933242103485</v>
      </c>
      <c r="S77" s="20">
        <f t="shared" si="24"/>
        <v>1.0176712328767124</v>
      </c>
      <c r="T77" s="20">
        <f t="shared" si="25"/>
        <v>0.86844942062409147</v>
      </c>
      <c r="U77" s="20">
        <f t="shared" si="26"/>
        <v>3.2572801557106335</v>
      </c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</row>
    <row r="78" spans="1:142" s="15" customFormat="1" ht="12.75" customHeight="1" x14ac:dyDescent="0.2">
      <c r="A78" s="141">
        <f t="shared" si="12"/>
        <v>48</v>
      </c>
      <c r="B78" s="49">
        <v>46060</v>
      </c>
      <c r="C78" s="58">
        <f t="shared" si="13"/>
        <v>92</v>
      </c>
      <c r="D78" s="49">
        <f t="shared" si="14"/>
        <v>46060</v>
      </c>
      <c r="E78" s="66">
        <f t="shared" si="15"/>
        <v>46060</v>
      </c>
      <c r="F78" s="69">
        <f t="shared" si="16"/>
        <v>46060</v>
      </c>
      <c r="G78" s="70">
        <f t="shared" si="17"/>
        <v>92</v>
      </c>
      <c r="H78" s="70">
        <f t="shared" si="18"/>
        <v>1461</v>
      </c>
      <c r="I78" s="68">
        <f t="shared" si="4"/>
        <v>4.2500000000000003E-2</v>
      </c>
      <c r="J78" s="71">
        <f t="shared" si="19"/>
        <v>1.0176712328767124</v>
      </c>
      <c r="K78" s="72">
        <v>5</v>
      </c>
      <c r="L78" s="72">
        <f t="shared" si="20"/>
        <v>90</v>
      </c>
      <c r="M78" s="72">
        <f t="shared" si="21"/>
        <v>6.0176712328767126</v>
      </c>
      <c r="N78" s="79">
        <f t="shared" si="11"/>
        <v>4814136.98630137</v>
      </c>
      <c r="O78" s="1"/>
      <c r="P78" s="1"/>
      <c r="Q78" s="19">
        <f t="shared" si="22"/>
        <v>4.0027397260273974</v>
      </c>
      <c r="R78" s="19">
        <f t="shared" si="23"/>
        <v>0.84432428146757332</v>
      </c>
      <c r="S78" s="20">
        <f t="shared" si="24"/>
        <v>6.0176712328767126</v>
      </c>
      <c r="T78" s="20">
        <f t="shared" si="25"/>
        <v>5.0808659398067162</v>
      </c>
      <c r="U78" s="20">
        <f t="shared" si="26"/>
        <v>20.337383939883871</v>
      </c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</row>
    <row r="79" spans="1:142" s="15" customFormat="1" ht="12.75" customHeight="1" x14ac:dyDescent="0.2">
      <c r="A79" s="141">
        <f t="shared" si="12"/>
        <v>51</v>
      </c>
      <c r="B79" s="49">
        <v>46149</v>
      </c>
      <c r="C79" s="58">
        <f t="shared" si="13"/>
        <v>89</v>
      </c>
      <c r="D79" s="49">
        <f t="shared" si="14"/>
        <v>46149</v>
      </c>
      <c r="E79" s="66">
        <f t="shared" si="15"/>
        <v>46149</v>
      </c>
      <c r="F79" s="69">
        <f t="shared" si="16"/>
        <v>46149</v>
      </c>
      <c r="G79" s="70">
        <f t="shared" si="17"/>
        <v>89</v>
      </c>
      <c r="H79" s="70">
        <f t="shared" si="18"/>
        <v>1550</v>
      </c>
      <c r="I79" s="68">
        <f t="shared" si="4"/>
        <v>4.2500000000000003E-2</v>
      </c>
      <c r="J79" s="71">
        <f t="shared" si="19"/>
        <v>0.9326712328767125</v>
      </c>
      <c r="K79" s="72">
        <v>0</v>
      </c>
      <c r="L79" s="72">
        <f t="shared" si="20"/>
        <v>90</v>
      </c>
      <c r="M79" s="72">
        <f t="shared" si="21"/>
        <v>0.9326712328767125</v>
      </c>
      <c r="N79" s="79">
        <f t="shared" si="11"/>
        <v>746136.98630136997</v>
      </c>
      <c r="O79" s="1"/>
      <c r="P79" s="1"/>
      <c r="Q79" s="19">
        <f t="shared" si="22"/>
        <v>4.2465753424657535</v>
      </c>
      <c r="R79" s="19">
        <f t="shared" si="23"/>
        <v>0.83566542052278403</v>
      </c>
      <c r="S79" s="20">
        <f t="shared" si="24"/>
        <v>0.9326712328767125</v>
      </c>
      <c r="T79" s="20">
        <f t="shared" si="25"/>
        <v>0.77940109803142144</v>
      </c>
      <c r="U79" s="20">
        <f t="shared" si="26"/>
        <v>3.309785484790968</v>
      </c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</row>
    <row r="80" spans="1:142" s="15" customFormat="1" ht="12.75" customHeight="1" x14ac:dyDescent="0.2">
      <c r="A80" s="141">
        <f t="shared" si="12"/>
        <v>54</v>
      </c>
      <c r="B80" s="49">
        <v>46241</v>
      </c>
      <c r="C80" s="58">
        <f t="shared" si="13"/>
        <v>92</v>
      </c>
      <c r="D80" s="49">
        <f t="shared" si="14"/>
        <v>46241</v>
      </c>
      <c r="E80" s="66">
        <f t="shared" si="15"/>
        <v>46241</v>
      </c>
      <c r="F80" s="69">
        <f t="shared" si="16"/>
        <v>46241</v>
      </c>
      <c r="G80" s="70">
        <f t="shared" si="17"/>
        <v>92</v>
      </c>
      <c r="H80" s="70">
        <f t="shared" si="18"/>
        <v>1642</v>
      </c>
      <c r="I80" s="68">
        <f t="shared" si="4"/>
        <v>4.2500000000000003E-2</v>
      </c>
      <c r="J80" s="71">
        <f t="shared" si="19"/>
        <v>0.964109589041096</v>
      </c>
      <c r="K80" s="72">
        <v>5</v>
      </c>
      <c r="L80" s="72">
        <f t="shared" si="20"/>
        <v>85</v>
      </c>
      <c r="M80" s="72">
        <f t="shared" si="21"/>
        <v>5.9641095890410956</v>
      </c>
      <c r="N80" s="79">
        <f t="shared" si="11"/>
        <v>4771287.6712328764</v>
      </c>
      <c r="O80" s="1"/>
      <c r="P80" s="1"/>
      <c r="Q80" s="19">
        <f t="shared" si="22"/>
        <v>4.4986301369863018</v>
      </c>
      <c r="R80" s="19">
        <f t="shared" si="23"/>
        <v>0.82680801726078679</v>
      </c>
      <c r="S80" s="20">
        <f t="shared" si="24"/>
        <v>5.9641095890410956</v>
      </c>
      <c r="T80" s="20">
        <f t="shared" si="25"/>
        <v>4.9311736240411141</v>
      </c>
      <c r="U80" s="20">
        <f t="shared" si="26"/>
        <v>22.183526275823315</v>
      </c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</row>
    <row r="81" spans="1:142" s="15" customFormat="1" ht="12.75" customHeight="1" x14ac:dyDescent="0.2">
      <c r="A81" s="141">
        <f t="shared" si="12"/>
        <v>57</v>
      </c>
      <c r="B81" s="49">
        <v>46333</v>
      </c>
      <c r="C81" s="58">
        <f t="shared" si="13"/>
        <v>92</v>
      </c>
      <c r="D81" s="49">
        <f t="shared" si="14"/>
        <v>46333</v>
      </c>
      <c r="E81" s="66">
        <f t="shared" si="15"/>
        <v>46333</v>
      </c>
      <c r="F81" s="69">
        <f t="shared" si="16"/>
        <v>46333</v>
      </c>
      <c r="G81" s="70">
        <f t="shared" si="17"/>
        <v>92</v>
      </c>
      <c r="H81" s="70">
        <f t="shared" si="18"/>
        <v>1734</v>
      </c>
      <c r="I81" s="68">
        <f t="shared" si="4"/>
        <v>4.2500000000000003E-2</v>
      </c>
      <c r="J81" s="71">
        <f t="shared" si="19"/>
        <v>0.91054794520547955</v>
      </c>
      <c r="K81" s="72">
        <v>0</v>
      </c>
      <c r="L81" s="72">
        <f t="shared" si="20"/>
        <v>85</v>
      </c>
      <c r="M81" s="72">
        <f t="shared" si="21"/>
        <v>0.91054794520547955</v>
      </c>
      <c r="N81" s="79">
        <f t="shared" si="11"/>
        <v>728438.35616438359</v>
      </c>
      <c r="O81" s="1"/>
      <c r="P81" s="1"/>
      <c r="Q81" s="19">
        <f t="shared" si="22"/>
        <v>4.7506849315068491</v>
      </c>
      <c r="R81" s="19">
        <f t="shared" si="23"/>
        <v>0.81804449558180004</v>
      </c>
      <c r="S81" s="20">
        <f t="shared" si="24"/>
        <v>0.91054794520547955</v>
      </c>
      <c r="T81" s="20">
        <f t="shared" si="25"/>
        <v>0.74486873453866098</v>
      </c>
      <c r="U81" s="20">
        <f t="shared" si="26"/>
        <v>3.538636673123392</v>
      </c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</row>
    <row r="82" spans="1:142" s="15" customFormat="1" ht="12.75" customHeight="1" x14ac:dyDescent="0.2">
      <c r="A82" s="141">
        <f t="shared" si="12"/>
        <v>60</v>
      </c>
      <c r="B82" s="49">
        <v>46425</v>
      </c>
      <c r="C82" s="58">
        <f t="shared" si="13"/>
        <v>92</v>
      </c>
      <c r="D82" s="49">
        <f t="shared" si="14"/>
        <v>46425</v>
      </c>
      <c r="E82" s="66">
        <f t="shared" si="15"/>
        <v>46425</v>
      </c>
      <c r="F82" s="69">
        <f t="shared" si="16"/>
        <v>46425</v>
      </c>
      <c r="G82" s="70">
        <f t="shared" si="17"/>
        <v>92</v>
      </c>
      <c r="H82" s="70">
        <f t="shared" si="18"/>
        <v>1826</v>
      </c>
      <c r="I82" s="68">
        <f t="shared" si="4"/>
        <v>4.2500000000000003E-2</v>
      </c>
      <c r="J82" s="71">
        <f t="shared" si="19"/>
        <v>0.91054794520547955</v>
      </c>
      <c r="K82" s="72">
        <v>5</v>
      </c>
      <c r="L82" s="72">
        <f t="shared" si="20"/>
        <v>80</v>
      </c>
      <c r="M82" s="72">
        <f t="shared" si="21"/>
        <v>5.9105479452054794</v>
      </c>
      <c r="N82" s="79">
        <f t="shared" si="11"/>
        <v>4728438.3561643837</v>
      </c>
      <c r="O82" s="1"/>
      <c r="P82" s="1"/>
      <c r="Q82" s="19">
        <f t="shared" si="22"/>
        <v>5.0027397260273974</v>
      </c>
      <c r="R82" s="19">
        <f t="shared" si="23"/>
        <v>0.80937386041408865</v>
      </c>
      <c r="S82" s="20">
        <f t="shared" si="24"/>
        <v>5.9105479452054794</v>
      </c>
      <c r="T82" s="20">
        <f t="shared" si="25"/>
        <v>4.7838430075735179</v>
      </c>
      <c r="U82" s="20">
        <f t="shared" si="26"/>
        <v>23.932321457066422</v>
      </c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</row>
    <row r="83" spans="1:142" s="15" customFormat="1" ht="12.75" customHeight="1" x14ac:dyDescent="0.2">
      <c r="A83" s="141">
        <f t="shared" si="12"/>
        <v>63</v>
      </c>
      <c r="B83" s="49">
        <v>46514</v>
      </c>
      <c r="C83" s="58">
        <f t="shared" si="13"/>
        <v>89</v>
      </c>
      <c r="D83" s="49">
        <f t="shared" si="14"/>
        <v>46514</v>
      </c>
      <c r="E83" s="66">
        <f t="shared" si="15"/>
        <v>46514</v>
      </c>
      <c r="F83" s="69">
        <f t="shared" si="16"/>
        <v>46514</v>
      </c>
      <c r="G83" s="70">
        <f t="shared" si="17"/>
        <v>89</v>
      </c>
      <c r="H83" s="70">
        <f t="shared" si="18"/>
        <v>1915</v>
      </c>
      <c r="I83" s="68">
        <f t="shared" si="4"/>
        <v>4.2500000000000003E-2</v>
      </c>
      <c r="J83" s="71">
        <f t="shared" si="19"/>
        <v>0.82904109589041108</v>
      </c>
      <c r="K83" s="72">
        <v>0</v>
      </c>
      <c r="L83" s="72">
        <f t="shared" si="20"/>
        <v>80</v>
      </c>
      <c r="M83" s="72">
        <f t="shared" si="21"/>
        <v>0.82904109589041108</v>
      </c>
      <c r="N83" s="79">
        <f t="shared" si="11"/>
        <v>663232.87671232887</v>
      </c>
      <c r="O83" s="1"/>
      <c r="P83" s="1"/>
      <c r="Q83" s="19">
        <f t="shared" si="22"/>
        <v>5.2465753424657535</v>
      </c>
      <c r="R83" s="19">
        <f t="shared" si="23"/>
        <v>0.80107342909462986</v>
      </c>
      <c r="S83" s="20">
        <f t="shared" si="24"/>
        <v>0.82904109589041108</v>
      </c>
      <c r="T83" s="20">
        <f t="shared" si="25"/>
        <v>0.66412279354530146</v>
      </c>
      <c r="U83" s="20">
        <f t="shared" si="26"/>
        <v>3.4843702729842527</v>
      </c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</row>
    <row r="84" spans="1:142" s="15" customFormat="1" ht="12.75" customHeight="1" x14ac:dyDescent="0.2">
      <c r="A84" s="141">
        <f t="shared" si="12"/>
        <v>66</v>
      </c>
      <c r="B84" s="49">
        <v>46606</v>
      </c>
      <c r="C84" s="58">
        <f t="shared" si="13"/>
        <v>92</v>
      </c>
      <c r="D84" s="49">
        <f t="shared" si="14"/>
        <v>46606</v>
      </c>
      <c r="E84" s="66">
        <f t="shared" si="15"/>
        <v>46606</v>
      </c>
      <c r="F84" s="69">
        <f t="shared" si="16"/>
        <v>46606</v>
      </c>
      <c r="G84" s="70">
        <f t="shared" si="17"/>
        <v>92</v>
      </c>
      <c r="H84" s="70">
        <f t="shared" si="18"/>
        <v>2007</v>
      </c>
      <c r="I84" s="68">
        <f t="shared" si="4"/>
        <v>4.2500000000000003E-2</v>
      </c>
      <c r="J84" s="71">
        <f t="shared" si="19"/>
        <v>0.85698630136986309</v>
      </c>
      <c r="K84" s="72">
        <v>5</v>
      </c>
      <c r="L84" s="72">
        <f t="shared" si="20"/>
        <v>75</v>
      </c>
      <c r="M84" s="72">
        <f t="shared" si="21"/>
        <v>5.8569863013698633</v>
      </c>
      <c r="N84" s="79">
        <f t="shared" si="11"/>
        <v>4685589.0410958901</v>
      </c>
      <c r="O84" s="1"/>
      <c r="P84" s="1"/>
      <c r="Q84" s="19">
        <f t="shared" si="22"/>
        <v>5.4986301369863018</v>
      </c>
      <c r="R84" s="19">
        <f t="shared" si="23"/>
        <v>0.79258267402722127</v>
      </c>
      <c r="S84" s="20">
        <f t="shared" si="24"/>
        <v>5.8569863013698633</v>
      </c>
      <c r="T84" s="20">
        <f t="shared" si="25"/>
        <v>4.6421458644805309</v>
      </c>
      <c r="U84" s="20">
        <f t="shared" si="26"/>
        <v>25.525443150718974</v>
      </c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</row>
    <row r="85" spans="1:142" s="15" customFormat="1" ht="12.75" customHeight="1" x14ac:dyDescent="0.2">
      <c r="A85" s="141">
        <f t="shared" si="12"/>
        <v>69</v>
      </c>
      <c r="B85" s="49">
        <v>46698</v>
      </c>
      <c r="C85" s="58">
        <f t="shared" si="13"/>
        <v>92</v>
      </c>
      <c r="D85" s="49">
        <f t="shared" si="14"/>
        <v>46698</v>
      </c>
      <c r="E85" s="66">
        <f t="shared" si="15"/>
        <v>46698</v>
      </c>
      <c r="F85" s="69">
        <f t="shared" si="16"/>
        <v>46698</v>
      </c>
      <c r="G85" s="70">
        <f t="shared" si="17"/>
        <v>92</v>
      </c>
      <c r="H85" s="70">
        <f t="shared" si="18"/>
        <v>2099</v>
      </c>
      <c r="I85" s="68">
        <f t="shared" si="4"/>
        <v>4.2500000000000003E-2</v>
      </c>
      <c r="J85" s="71">
        <f t="shared" si="19"/>
        <v>0.80342465753424663</v>
      </c>
      <c r="K85" s="72">
        <v>0</v>
      </c>
      <c r="L85" s="72">
        <f t="shared" si="20"/>
        <v>75</v>
      </c>
      <c r="M85" s="72">
        <f t="shared" si="21"/>
        <v>0.80342465753424663</v>
      </c>
      <c r="N85" s="79">
        <f t="shared" si="11"/>
        <v>642739.72602739732</v>
      </c>
      <c r="O85" s="1"/>
      <c r="P85" s="1"/>
      <c r="Q85" s="19">
        <f t="shared" si="22"/>
        <v>5.7506849315068491</v>
      </c>
      <c r="R85" s="19">
        <f t="shared" si="23"/>
        <v>0.7841819143572335</v>
      </c>
      <c r="S85" s="20">
        <f t="shared" si="24"/>
        <v>0.80342465753424663</v>
      </c>
      <c r="T85" s="20">
        <f t="shared" si="25"/>
        <v>0.6300310859870103</v>
      </c>
      <c r="U85" s="20">
        <f t="shared" si="26"/>
        <v>3.6231102725663962</v>
      </c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</row>
    <row r="86" spans="1:142" s="15" customFormat="1" ht="12.75" customHeight="1" x14ac:dyDescent="0.2">
      <c r="A86" s="141">
        <f t="shared" si="12"/>
        <v>72</v>
      </c>
      <c r="B86" s="49">
        <v>46790</v>
      </c>
      <c r="C86" s="58">
        <f t="shared" si="13"/>
        <v>92</v>
      </c>
      <c r="D86" s="49">
        <f t="shared" si="14"/>
        <v>46790</v>
      </c>
      <c r="E86" s="66">
        <f t="shared" si="15"/>
        <v>46790</v>
      </c>
      <c r="F86" s="69">
        <f t="shared" si="16"/>
        <v>46790</v>
      </c>
      <c r="G86" s="70">
        <f t="shared" si="17"/>
        <v>92</v>
      </c>
      <c r="H86" s="70">
        <f t="shared" si="18"/>
        <v>2191</v>
      </c>
      <c r="I86" s="68">
        <f t="shared" si="4"/>
        <v>4.2500000000000003E-2</v>
      </c>
      <c r="J86" s="71">
        <f t="shared" si="19"/>
        <v>0.80342465753424663</v>
      </c>
      <c r="K86" s="72">
        <v>5</v>
      </c>
      <c r="L86" s="72">
        <f t="shared" si="20"/>
        <v>70</v>
      </c>
      <c r="M86" s="72">
        <f t="shared" si="21"/>
        <v>5.8034246575342463</v>
      </c>
      <c r="N86" s="79">
        <f t="shared" si="11"/>
        <v>4642739.7260273965</v>
      </c>
      <c r="O86" s="1"/>
      <c r="P86" s="1"/>
      <c r="Q86" s="19">
        <f t="shared" si="22"/>
        <v>6.0027397260273974</v>
      </c>
      <c r="R86" s="19">
        <f t="shared" si="23"/>
        <v>0.77587019620347553</v>
      </c>
      <c r="S86" s="20">
        <f t="shared" si="24"/>
        <v>5.8034246575342463</v>
      </c>
      <c r="T86" s="20">
        <f t="shared" si="25"/>
        <v>4.502704227693183</v>
      </c>
      <c r="U86" s="20">
        <f t="shared" si="26"/>
        <v>27.028561542125381</v>
      </c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</row>
    <row r="87" spans="1:142" s="15" customFormat="1" ht="12.75" customHeight="1" x14ac:dyDescent="0.2">
      <c r="A87" s="141">
        <f t="shared" si="12"/>
        <v>75</v>
      </c>
      <c r="B87" s="49">
        <v>46880</v>
      </c>
      <c r="C87" s="58">
        <f t="shared" si="13"/>
        <v>90</v>
      </c>
      <c r="D87" s="49">
        <f t="shared" si="14"/>
        <v>46880</v>
      </c>
      <c r="E87" s="66">
        <f t="shared" si="15"/>
        <v>46880</v>
      </c>
      <c r="F87" s="69">
        <f t="shared" si="16"/>
        <v>46880</v>
      </c>
      <c r="G87" s="70">
        <f t="shared" si="17"/>
        <v>90</v>
      </c>
      <c r="H87" s="70">
        <f t="shared" si="18"/>
        <v>2281</v>
      </c>
      <c r="I87" s="68">
        <f t="shared" si="4"/>
        <v>4.2500000000000003E-2</v>
      </c>
      <c r="J87" s="71">
        <f t="shared" si="19"/>
        <v>0.73356164383561651</v>
      </c>
      <c r="K87" s="72">
        <v>0</v>
      </c>
      <c r="L87" s="72">
        <f t="shared" si="20"/>
        <v>70</v>
      </c>
      <c r="M87" s="72">
        <f t="shared" si="21"/>
        <v>0.73356164383561651</v>
      </c>
      <c r="N87" s="79">
        <f t="shared" si="11"/>
        <v>586849.31506849313</v>
      </c>
      <c r="O87" s="1"/>
      <c r="P87" s="1"/>
      <c r="Q87" s="19">
        <f t="shared" si="22"/>
        <v>6.2493150684931509</v>
      </c>
      <c r="R87" s="19">
        <f t="shared" si="23"/>
        <v>0.76782441994990436</v>
      </c>
      <c r="S87" s="20">
        <f t="shared" si="24"/>
        <v>0.73356164383561651</v>
      </c>
      <c r="T87" s="20">
        <f t="shared" si="25"/>
        <v>0.56324654367558058</v>
      </c>
      <c r="U87" s="20">
        <f t="shared" si="26"/>
        <v>3.5199051126684915</v>
      </c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</row>
    <row r="88" spans="1:142" s="15" customFormat="1" ht="12.75" customHeight="1" x14ac:dyDescent="0.2">
      <c r="A88" s="141">
        <f t="shared" si="12"/>
        <v>78</v>
      </c>
      <c r="B88" s="49">
        <v>46972</v>
      </c>
      <c r="C88" s="58">
        <f t="shared" si="13"/>
        <v>92</v>
      </c>
      <c r="D88" s="49">
        <f t="shared" si="14"/>
        <v>46972</v>
      </c>
      <c r="E88" s="66">
        <f t="shared" si="15"/>
        <v>46972</v>
      </c>
      <c r="F88" s="69">
        <f t="shared" si="16"/>
        <v>46972</v>
      </c>
      <c r="G88" s="70">
        <f t="shared" si="17"/>
        <v>92</v>
      </c>
      <c r="H88" s="70">
        <f t="shared" si="18"/>
        <v>2373</v>
      </c>
      <c r="I88" s="68">
        <f t="shared" si="4"/>
        <v>4.2500000000000003E-2</v>
      </c>
      <c r="J88" s="71">
        <f t="shared" si="19"/>
        <v>0.74986301369863018</v>
      </c>
      <c r="K88" s="72">
        <v>5</v>
      </c>
      <c r="L88" s="72">
        <f t="shared" si="20"/>
        <v>65</v>
      </c>
      <c r="M88" s="72">
        <f t="shared" si="21"/>
        <v>5.7498630136986302</v>
      </c>
      <c r="N88" s="79">
        <f t="shared" si="11"/>
        <v>4599890.4109589038</v>
      </c>
      <c r="O88" s="1"/>
      <c r="P88" s="1"/>
      <c r="Q88" s="19">
        <f t="shared" si="22"/>
        <v>6.5013698630136982</v>
      </c>
      <c r="R88" s="19">
        <f t="shared" si="23"/>
        <v>0.75968607850979697</v>
      </c>
      <c r="S88" s="20">
        <f t="shared" si="24"/>
        <v>5.7498630136986302</v>
      </c>
      <c r="T88" s="20">
        <f t="shared" si="25"/>
        <v>4.3680908848452358</v>
      </c>
      <c r="U88" s="20">
        <f t="shared" si="26"/>
        <v>28.398574437637656</v>
      </c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</row>
    <row r="89" spans="1:142" s="15" customFormat="1" ht="12.75" customHeight="1" x14ac:dyDescent="0.2">
      <c r="A89" s="141">
        <f t="shared" si="12"/>
        <v>81</v>
      </c>
      <c r="B89" s="49">
        <v>47064</v>
      </c>
      <c r="C89" s="58">
        <f t="shared" si="13"/>
        <v>92</v>
      </c>
      <c r="D89" s="49">
        <f t="shared" si="14"/>
        <v>47064</v>
      </c>
      <c r="E89" s="66">
        <f t="shared" si="15"/>
        <v>47064</v>
      </c>
      <c r="F89" s="69">
        <f t="shared" si="16"/>
        <v>47064</v>
      </c>
      <c r="G89" s="70">
        <f t="shared" si="17"/>
        <v>92</v>
      </c>
      <c r="H89" s="70">
        <f t="shared" si="18"/>
        <v>2465</v>
      </c>
      <c r="I89" s="68">
        <f t="shared" si="4"/>
        <v>4.2500000000000003E-2</v>
      </c>
      <c r="J89" s="71">
        <f t="shared" si="19"/>
        <v>0.69630136986301372</v>
      </c>
      <c r="K89" s="72">
        <v>0</v>
      </c>
      <c r="L89" s="72">
        <f t="shared" si="20"/>
        <v>65</v>
      </c>
      <c r="M89" s="72">
        <f t="shared" si="21"/>
        <v>0.69630136986301372</v>
      </c>
      <c r="N89" s="79">
        <f t="shared" si="11"/>
        <v>557041.09589041094</v>
      </c>
      <c r="O89" s="1"/>
      <c r="P89" s="1"/>
      <c r="Q89" s="19">
        <f t="shared" si="22"/>
        <v>6.7534246575342465</v>
      </c>
      <c r="R89" s="19">
        <f t="shared" si="23"/>
        <v>0.75163399715685908</v>
      </c>
      <c r="S89" s="20">
        <f t="shared" si="24"/>
        <v>0.69630136986301372</v>
      </c>
      <c r="T89" s="20">
        <f t="shared" si="25"/>
        <v>0.52336378185593357</v>
      </c>
      <c r="U89" s="20">
        <f t="shared" si="26"/>
        <v>3.5344978692462363</v>
      </c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</row>
    <row r="90" spans="1:142" s="15" customFormat="1" ht="12.75" customHeight="1" x14ac:dyDescent="0.2">
      <c r="A90" s="141">
        <f t="shared" si="12"/>
        <v>84</v>
      </c>
      <c r="B90" s="49">
        <v>47156</v>
      </c>
      <c r="C90" s="58">
        <f t="shared" si="13"/>
        <v>92</v>
      </c>
      <c r="D90" s="49">
        <f t="shared" si="14"/>
        <v>47156</v>
      </c>
      <c r="E90" s="66">
        <f t="shared" si="15"/>
        <v>47156</v>
      </c>
      <c r="F90" s="69">
        <f t="shared" si="16"/>
        <v>47156</v>
      </c>
      <c r="G90" s="70">
        <f t="shared" si="17"/>
        <v>92</v>
      </c>
      <c r="H90" s="70">
        <f t="shared" si="18"/>
        <v>2557</v>
      </c>
      <c r="I90" s="68">
        <f t="shared" si="4"/>
        <v>4.2500000000000003E-2</v>
      </c>
      <c r="J90" s="71">
        <f t="shared" si="19"/>
        <v>0.69630136986301372</v>
      </c>
      <c r="K90" s="72">
        <v>5</v>
      </c>
      <c r="L90" s="72">
        <f t="shared" si="20"/>
        <v>60</v>
      </c>
      <c r="M90" s="72">
        <f t="shared" si="21"/>
        <v>5.6963013698630141</v>
      </c>
      <c r="N90" s="79">
        <f t="shared" si="11"/>
        <v>4557041.0958904112</v>
      </c>
      <c r="O90" s="1"/>
      <c r="P90" s="1"/>
      <c r="Q90" s="19">
        <f t="shared" si="22"/>
        <v>7.0054794520547947</v>
      </c>
      <c r="R90" s="19">
        <f t="shared" si="23"/>
        <v>0.74366726160128194</v>
      </c>
      <c r="S90" s="20">
        <f t="shared" si="24"/>
        <v>5.6963013698630141</v>
      </c>
      <c r="T90" s="20">
        <f t="shared" si="25"/>
        <v>4.2361528409816591</v>
      </c>
      <c r="U90" s="20">
        <f t="shared" si="26"/>
        <v>29.676281683260555</v>
      </c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</row>
    <row r="91" spans="1:142" s="15" customFormat="1" ht="12.75" customHeight="1" x14ac:dyDescent="0.2">
      <c r="A91" s="141">
        <f t="shared" si="12"/>
        <v>87</v>
      </c>
      <c r="B91" s="49">
        <v>47245</v>
      </c>
      <c r="C91" s="58">
        <f t="shared" si="13"/>
        <v>89</v>
      </c>
      <c r="D91" s="49">
        <f t="shared" si="14"/>
        <v>47245</v>
      </c>
      <c r="E91" s="66">
        <f t="shared" si="15"/>
        <v>47245</v>
      </c>
      <c r="F91" s="69">
        <f t="shared" si="16"/>
        <v>47245</v>
      </c>
      <c r="G91" s="70">
        <f t="shared" si="17"/>
        <v>89</v>
      </c>
      <c r="H91" s="70">
        <f t="shared" si="18"/>
        <v>2646</v>
      </c>
      <c r="I91" s="68">
        <f t="shared" si="4"/>
        <v>4.2500000000000003E-2</v>
      </c>
      <c r="J91" s="71">
        <f t="shared" si="19"/>
        <v>0.62178082191780837</v>
      </c>
      <c r="K91" s="72">
        <v>0</v>
      </c>
      <c r="L91" s="72">
        <f t="shared" si="20"/>
        <v>60</v>
      </c>
      <c r="M91" s="72">
        <f t="shared" si="21"/>
        <v>0.62178082191780837</v>
      </c>
      <c r="N91" s="79">
        <f t="shared" si="11"/>
        <v>497424.65753424668</v>
      </c>
      <c r="O91" s="1"/>
      <c r="P91" s="1"/>
      <c r="Q91" s="19">
        <f t="shared" si="22"/>
        <v>7.2493150684931509</v>
      </c>
      <c r="R91" s="19">
        <f t="shared" si="23"/>
        <v>0.73604067600053957</v>
      </c>
      <c r="S91" s="20">
        <f t="shared" si="24"/>
        <v>0.62178082191780837</v>
      </c>
      <c r="T91" s="20">
        <f t="shared" si="25"/>
        <v>0.45765597648855477</v>
      </c>
      <c r="U91" s="20">
        <f t="shared" si="26"/>
        <v>3.3176923665444273</v>
      </c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</row>
    <row r="92" spans="1:142" s="15" customFormat="1" ht="12.75" customHeight="1" x14ac:dyDescent="0.2">
      <c r="A92" s="141">
        <f t="shared" si="12"/>
        <v>90</v>
      </c>
      <c r="B92" s="49">
        <v>47337</v>
      </c>
      <c r="C92" s="58">
        <f t="shared" si="13"/>
        <v>92</v>
      </c>
      <c r="D92" s="49">
        <f t="shared" si="14"/>
        <v>47337</v>
      </c>
      <c r="E92" s="66">
        <f t="shared" si="15"/>
        <v>47337</v>
      </c>
      <c r="F92" s="69">
        <f t="shared" si="16"/>
        <v>47337</v>
      </c>
      <c r="G92" s="70">
        <f t="shared" si="17"/>
        <v>92</v>
      </c>
      <c r="H92" s="70">
        <f t="shared" si="18"/>
        <v>2738</v>
      </c>
      <c r="I92" s="68">
        <f t="shared" si="4"/>
        <v>4.2500000000000003E-2</v>
      </c>
      <c r="J92" s="71">
        <f t="shared" si="19"/>
        <v>0.64273972602739726</v>
      </c>
      <c r="K92" s="72">
        <v>10</v>
      </c>
      <c r="L92" s="72">
        <f t="shared" si="20"/>
        <v>50</v>
      </c>
      <c r="M92" s="72">
        <f t="shared" si="21"/>
        <v>10.642739726027397</v>
      </c>
      <c r="N92" s="79">
        <f t="shared" si="11"/>
        <v>8514191.7808219176</v>
      </c>
      <c r="O92" s="1"/>
      <c r="P92" s="1"/>
      <c r="Q92" s="19">
        <f t="shared" si="22"/>
        <v>7.5013698630136982</v>
      </c>
      <c r="R92" s="19">
        <f t="shared" si="23"/>
        <v>0.72823921751672283</v>
      </c>
      <c r="S92" s="20">
        <f t="shared" si="24"/>
        <v>10.642739726027397</v>
      </c>
      <c r="T92" s="20">
        <f t="shared" si="25"/>
        <v>7.750460450316333</v>
      </c>
      <c r="U92" s="20">
        <f t="shared" si="26"/>
        <v>58.139070446482513</v>
      </c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</row>
    <row r="93" spans="1:142" s="15" customFormat="1" ht="12.75" customHeight="1" x14ac:dyDescent="0.2">
      <c r="A93" s="141">
        <f t="shared" si="12"/>
        <v>93</v>
      </c>
      <c r="B93" s="49">
        <v>47429</v>
      </c>
      <c r="C93" s="58">
        <f t="shared" si="13"/>
        <v>92</v>
      </c>
      <c r="D93" s="49">
        <f t="shared" si="14"/>
        <v>47429</v>
      </c>
      <c r="E93" s="66">
        <f t="shared" si="15"/>
        <v>47429</v>
      </c>
      <c r="F93" s="69">
        <f t="shared" si="16"/>
        <v>47429</v>
      </c>
      <c r="G93" s="70">
        <f t="shared" si="17"/>
        <v>92</v>
      </c>
      <c r="H93" s="70">
        <f t="shared" si="18"/>
        <v>2830</v>
      </c>
      <c r="I93" s="68">
        <f t="shared" si="4"/>
        <v>4.2500000000000003E-2</v>
      </c>
      <c r="J93" s="71">
        <f t="shared" si="19"/>
        <v>0.53561643835616446</v>
      </c>
      <c r="K93" s="72">
        <v>0</v>
      </c>
      <c r="L93" s="72">
        <f t="shared" si="20"/>
        <v>50</v>
      </c>
      <c r="M93" s="72">
        <f t="shared" si="21"/>
        <v>0.53561643835616446</v>
      </c>
      <c r="N93" s="79">
        <f t="shared" si="11"/>
        <v>428493.15068493155</v>
      </c>
      <c r="O93" s="1"/>
      <c r="P93" s="1"/>
      <c r="Q93" s="19">
        <f t="shared" si="22"/>
        <v>7.7534246575342465</v>
      </c>
      <c r="R93" s="19">
        <f t="shared" si="23"/>
        <v>0.72052044842285301</v>
      </c>
      <c r="S93" s="20">
        <f t="shared" si="24"/>
        <v>0.53561643835616446</v>
      </c>
      <c r="T93" s="20">
        <f t="shared" si="25"/>
        <v>0.38592259634703502</v>
      </c>
      <c r="U93" s="20">
        <f t="shared" si="26"/>
        <v>2.9922217744167372</v>
      </c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</row>
    <row r="94" spans="1:142" s="15" customFormat="1" ht="12.75" customHeight="1" x14ac:dyDescent="0.2">
      <c r="A94" s="141">
        <f t="shared" si="12"/>
        <v>96</v>
      </c>
      <c r="B94" s="49">
        <v>47521</v>
      </c>
      <c r="C94" s="58">
        <f t="shared" si="13"/>
        <v>92</v>
      </c>
      <c r="D94" s="49">
        <f t="shared" si="14"/>
        <v>47521</v>
      </c>
      <c r="E94" s="66">
        <f t="shared" si="15"/>
        <v>47521</v>
      </c>
      <c r="F94" s="69">
        <f t="shared" si="16"/>
        <v>47521</v>
      </c>
      <c r="G94" s="70">
        <f t="shared" si="17"/>
        <v>92</v>
      </c>
      <c r="H94" s="70">
        <f t="shared" si="18"/>
        <v>2922</v>
      </c>
      <c r="I94" s="68">
        <f t="shared" si="4"/>
        <v>4.2500000000000003E-2</v>
      </c>
      <c r="J94" s="71">
        <f t="shared" si="19"/>
        <v>0.53561643835616446</v>
      </c>
      <c r="K94" s="72">
        <v>10</v>
      </c>
      <c r="L94" s="72">
        <f t="shared" si="20"/>
        <v>40</v>
      </c>
      <c r="M94" s="72">
        <f t="shared" si="21"/>
        <v>10.535616438356165</v>
      </c>
      <c r="N94" s="79">
        <f t="shared" si="11"/>
        <v>8428493.1506849304</v>
      </c>
      <c r="O94" s="1"/>
      <c r="P94" s="1"/>
      <c r="Q94" s="19">
        <f t="shared" si="22"/>
        <v>8.0054794520547947</v>
      </c>
      <c r="R94" s="19">
        <f t="shared" si="23"/>
        <v>0.71288349227573411</v>
      </c>
      <c r="S94" s="20">
        <f t="shared" si="24"/>
        <v>10.535616438356165</v>
      </c>
      <c r="T94" s="20">
        <f t="shared" si="25"/>
        <v>7.510667039852974</v>
      </c>
      <c r="U94" s="20">
        <f t="shared" si="26"/>
        <v>60.126490658768191</v>
      </c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</row>
    <row r="95" spans="1:142" s="15" customFormat="1" ht="12.75" customHeight="1" x14ac:dyDescent="0.2">
      <c r="A95" s="141">
        <f t="shared" si="12"/>
        <v>99</v>
      </c>
      <c r="B95" s="49">
        <v>47610</v>
      </c>
      <c r="C95" s="58">
        <f t="shared" si="13"/>
        <v>89</v>
      </c>
      <c r="D95" s="49">
        <f t="shared" si="14"/>
        <v>47610</v>
      </c>
      <c r="E95" s="66">
        <f t="shared" si="15"/>
        <v>47610</v>
      </c>
      <c r="F95" s="69">
        <f t="shared" si="16"/>
        <v>47610</v>
      </c>
      <c r="G95" s="70">
        <f t="shared" si="17"/>
        <v>89</v>
      </c>
      <c r="H95" s="70">
        <f t="shared" si="18"/>
        <v>3011</v>
      </c>
      <c r="I95" s="68">
        <f t="shared" si="4"/>
        <v>4.2500000000000003E-2</v>
      </c>
      <c r="J95" s="71">
        <f t="shared" si="19"/>
        <v>0.41452054794520554</v>
      </c>
      <c r="K95" s="72">
        <v>0</v>
      </c>
      <c r="L95" s="72">
        <f t="shared" si="20"/>
        <v>40</v>
      </c>
      <c r="M95" s="72">
        <f t="shared" si="21"/>
        <v>0.41452054794520554</v>
      </c>
      <c r="N95" s="79">
        <f t="shared" si="11"/>
        <v>331616.43835616444</v>
      </c>
      <c r="O95" s="1"/>
      <c r="P95" s="1"/>
      <c r="Q95" s="19">
        <f t="shared" si="22"/>
        <v>8.24931506849315</v>
      </c>
      <c r="R95" s="19">
        <f t="shared" si="23"/>
        <v>0.70557260573019709</v>
      </c>
      <c r="S95" s="20">
        <f t="shared" si="24"/>
        <v>0.41452054794520554</v>
      </c>
      <c r="T95" s="20">
        <f t="shared" si="25"/>
        <v>0.29247434314240778</v>
      </c>
      <c r="U95" s="20">
        <f t="shared" si="26"/>
        <v>2.4127130060323005</v>
      </c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</row>
    <row r="96" spans="1:142" s="15" customFormat="1" ht="12.75" customHeight="1" x14ac:dyDescent="0.2">
      <c r="A96" s="141">
        <f t="shared" si="12"/>
        <v>102</v>
      </c>
      <c r="B96" s="49">
        <v>47702</v>
      </c>
      <c r="C96" s="58">
        <f t="shared" si="13"/>
        <v>92</v>
      </c>
      <c r="D96" s="49">
        <f t="shared" si="14"/>
        <v>47702</v>
      </c>
      <c r="E96" s="66">
        <f t="shared" si="15"/>
        <v>47702</v>
      </c>
      <c r="F96" s="69">
        <f t="shared" si="16"/>
        <v>47702</v>
      </c>
      <c r="G96" s="70">
        <f t="shared" si="17"/>
        <v>92</v>
      </c>
      <c r="H96" s="70">
        <f t="shared" si="18"/>
        <v>3103</v>
      </c>
      <c r="I96" s="68">
        <f t="shared" si="4"/>
        <v>4.2500000000000003E-2</v>
      </c>
      <c r="J96" s="71">
        <f t="shared" si="19"/>
        <v>0.42849315068493155</v>
      </c>
      <c r="K96" s="72">
        <v>10</v>
      </c>
      <c r="L96" s="72">
        <f t="shared" si="20"/>
        <v>30</v>
      </c>
      <c r="M96" s="72">
        <f t="shared" si="21"/>
        <v>10.428493150684931</v>
      </c>
      <c r="N96" s="79">
        <f t="shared" si="11"/>
        <v>8342794.5205479441</v>
      </c>
      <c r="O96" s="1"/>
      <c r="P96" s="1"/>
      <c r="Q96" s="19">
        <f t="shared" si="22"/>
        <v>8.5013698630136982</v>
      </c>
      <c r="R96" s="19">
        <f t="shared" si="23"/>
        <v>0.69809408508534287</v>
      </c>
      <c r="S96" s="20">
        <f t="shared" si="24"/>
        <v>10.428493150684931</v>
      </c>
      <c r="T96" s="20">
        <f t="shared" si="25"/>
        <v>7.2800693848461613</v>
      </c>
      <c r="U96" s="20">
        <f t="shared" si="26"/>
        <v>61.89056246897983</v>
      </c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</row>
    <row r="97" spans="1:142" s="15" customFormat="1" ht="12.75" customHeight="1" x14ac:dyDescent="0.2">
      <c r="A97" s="141">
        <f t="shared" si="12"/>
        <v>105</v>
      </c>
      <c r="B97" s="49">
        <v>47794</v>
      </c>
      <c r="C97" s="58">
        <f t="shared" si="13"/>
        <v>92</v>
      </c>
      <c r="D97" s="49">
        <f t="shared" si="14"/>
        <v>47794</v>
      </c>
      <c r="E97" s="66">
        <f t="shared" si="15"/>
        <v>47794</v>
      </c>
      <c r="F97" s="69">
        <f t="shared" si="16"/>
        <v>47794</v>
      </c>
      <c r="G97" s="70">
        <f t="shared" si="17"/>
        <v>92</v>
      </c>
      <c r="H97" s="70">
        <f t="shared" si="18"/>
        <v>3195</v>
      </c>
      <c r="I97" s="68">
        <f t="shared" si="4"/>
        <v>4.2500000000000003E-2</v>
      </c>
      <c r="J97" s="71">
        <f t="shared" si="19"/>
        <v>0.32136986301369863</v>
      </c>
      <c r="K97" s="72">
        <v>0</v>
      </c>
      <c r="L97" s="72">
        <f t="shared" si="20"/>
        <v>30</v>
      </c>
      <c r="M97" s="72">
        <f t="shared" si="21"/>
        <v>0.32136986301369863</v>
      </c>
      <c r="N97" s="79">
        <f t="shared" si="11"/>
        <v>257095.89041095891</v>
      </c>
      <c r="O97" s="1"/>
      <c r="P97" s="1"/>
      <c r="Q97" s="19">
        <f t="shared" si="22"/>
        <v>8.7534246575342465</v>
      </c>
      <c r="R97" s="19">
        <f t="shared" si="23"/>
        <v>0.6906948309406068</v>
      </c>
      <c r="S97" s="20">
        <f t="shared" si="24"/>
        <v>0.32136986301369863</v>
      </c>
      <c r="T97" s="20">
        <f t="shared" si="25"/>
        <v>0.22196850320365255</v>
      </c>
      <c r="U97" s="20">
        <f t="shared" si="26"/>
        <v>1.9429845691388217</v>
      </c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</row>
    <row r="98" spans="1:142" s="15" customFormat="1" ht="12.75" customHeight="1" x14ac:dyDescent="0.2">
      <c r="A98" s="141">
        <f t="shared" si="12"/>
        <v>108</v>
      </c>
      <c r="B98" s="49">
        <v>47886</v>
      </c>
      <c r="C98" s="58">
        <f t="shared" si="13"/>
        <v>92</v>
      </c>
      <c r="D98" s="49">
        <f t="shared" si="14"/>
        <v>47886</v>
      </c>
      <c r="E98" s="66">
        <f t="shared" si="15"/>
        <v>47886</v>
      </c>
      <c r="F98" s="69">
        <f t="shared" si="16"/>
        <v>47886</v>
      </c>
      <c r="G98" s="70">
        <f t="shared" si="17"/>
        <v>92</v>
      </c>
      <c r="H98" s="70">
        <f t="shared" si="18"/>
        <v>3287</v>
      </c>
      <c r="I98" s="68">
        <f t="shared" si="4"/>
        <v>4.2500000000000003E-2</v>
      </c>
      <c r="J98" s="71">
        <f t="shared" si="19"/>
        <v>0.32136986301369863</v>
      </c>
      <c r="K98" s="72">
        <v>10</v>
      </c>
      <c r="L98" s="72">
        <f t="shared" si="20"/>
        <v>20</v>
      </c>
      <c r="M98" s="72">
        <f t="shared" si="21"/>
        <v>10.321369863013699</v>
      </c>
      <c r="N98" s="79">
        <f t="shared" si="11"/>
        <v>8257095.8904109588</v>
      </c>
      <c r="O98" s="1"/>
      <c r="P98" s="1"/>
      <c r="Q98" s="19">
        <f t="shared" si="22"/>
        <v>9.0054794520547947</v>
      </c>
      <c r="R98" s="19">
        <f t="shared" si="23"/>
        <v>0.68337400313276142</v>
      </c>
      <c r="S98" s="20">
        <f t="shared" si="24"/>
        <v>10.321369863013699</v>
      </c>
      <c r="T98" s="20">
        <f t="shared" si="25"/>
        <v>7.0533558411015127</v>
      </c>
      <c r="U98" s="20">
        <f t="shared" si="26"/>
        <v>63.518851095070339</v>
      </c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</row>
    <row r="99" spans="1:142" s="15" customFormat="1" ht="12.75" customHeight="1" x14ac:dyDescent="0.2">
      <c r="A99" s="141">
        <f t="shared" si="12"/>
        <v>111</v>
      </c>
      <c r="B99" s="49">
        <v>47975</v>
      </c>
      <c r="C99" s="58">
        <f t="shared" si="13"/>
        <v>89</v>
      </c>
      <c r="D99" s="49">
        <f t="shared" si="14"/>
        <v>47975</v>
      </c>
      <c r="E99" s="66">
        <f t="shared" si="15"/>
        <v>47975</v>
      </c>
      <c r="F99" s="69">
        <f t="shared" si="16"/>
        <v>47975</v>
      </c>
      <c r="G99" s="70">
        <f t="shared" si="17"/>
        <v>89</v>
      </c>
      <c r="H99" s="70">
        <f t="shared" si="18"/>
        <v>3376</v>
      </c>
      <c r="I99" s="68">
        <f t="shared" si="4"/>
        <v>4.2500000000000003E-2</v>
      </c>
      <c r="J99" s="71">
        <f t="shared" si="19"/>
        <v>0.20726027397260277</v>
      </c>
      <c r="K99" s="72">
        <v>0</v>
      </c>
      <c r="L99" s="72">
        <f t="shared" si="20"/>
        <v>20</v>
      </c>
      <c r="M99" s="72">
        <f t="shared" si="21"/>
        <v>0.20726027397260277</v>
      </c>
      <c r="N99" s="79">
        <f t="shared" si="11"/>
        <v>165808.21917808222</v>
      </c>
      <c r="O99" s="1"/>
      <c r="P99" s="1"/>
      <c r="Q99" s="19">
        <f t="shared" si="22"/>
        <v>9.24931506849315</v>
      </c>
      <c r="R99" s="19">
        <f t="shared" si="23"/>
        <v>0.67636574742308853</v>
      </c>
      <c r="S99" s="20">
        <f t="shared" si="24"/>
        <v>0.20726027397260277</v>
      </c>
      <c r="T99" s="20">
        <f t="shared" si="25"/>
        <v>0.14018375011659356</v>
      </c>
      <c r="U99" s="20">
        <f t="shared" si="26"/>
        <v>1.2966036723112873</v>
      </c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</row>
    <row r="100" spans="1:142" ht="12.75" customHeight="1" x14ac:dyDescent="0.2">
      <c r="A100" s="141">
        <f t="shared" si="12"/>
        <v>114</v>
      </c>
      <c r="B100" s="49">
        <v>48067</v>
      </c>
      <c r="C100" s="58">
        <f t="shared" si="13"/>
        <v>92</v>
      </c>
      <c r="D100" s="49">
        <f t="shared" si="14"/>
        <v>48067</v>
      </c>
      <c r="E100" s="66">
        <f t="shared" si="15"/>
        <v>48067</v>
      </c>
      <c r="F100" s="69">
        <f t="shared" si="16"/>
        <v>48067</v>
      </c>
      <c r="G100" s="70">
        <f t="shared" si="17"/>
        <v>92</v>
      </c>
      <c r="H100" s="70">
        <f t="shared" si="18"/>
        <v>3468</v>
      </c>
      <c r="I100" s="68">
        <f t="shared" si="4"/>
        <v>4.2500000000000003E-2</v>
      </c>
      <c r="J100" s="71">
        <f t="shared" si="19"/>
        <v>0.21424657534246577</v>
      </c>
      <c r="K100" s="72">
        <v>10</v>
      </c>
      <c r="L100" s="72">
        <f t="shared" si="20"/>
        <v>10</v>
      </c>
      <c r="M100" s="72">
        <f t="shared" si="21"/>
        <v>10.214246575342466</v>
      </c>
      <c r="N100" s="79">
        <f t="shared" si="11"/>
        <v>8171397.2602739725</v>
      </c>
      <c r="Q100" s="19">
        <f t="shared" si="22"/>
        <v>9.5013698630136982</v>
      </c>
      <c r="R100" s="19">
        <f t="shared" si="23"/>
        <v>0.66919679675168153</v>
      </c>
      <c r="S100" s="20">
        <f t="shared" si="24"/>
        <v>10.214246575342466</v>
      </c>
      <c r="T100" s="20">
        <f t="shared" si="25"/>
        <v>6.8353410894510116</v>
      </c>
      <c r="U100" s="20">
        <f t="shared" si="26"/>
        <v>64.945103830729067</v>
      </c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</row>
    <row r="101" spans="1:142" ht="12.75" customHeight="1" x14ac:dyDescent="0.2">
      <c r="A101" s="141">
        <f t="shared" si="12"/>
        <v>117</v>
      </c>
      <c r="B101" s="49">
        <v>48159</v>
      </c>
      <c r="C101" s="58">
        <f t="shared" si="13"/>
        <v>92</v>
      </c>
      <c r="D101" s="49">
        <f t="shared" si="14"/>
        <v>48159</v>
      </c>
      <c r="E101" s="66">
        <f t="shared" si="15"/>
        <v>48159</v>
      </c>
      <c r="F101" s="69">
        <f t="shared" si="16"/>
        <v>48159</v>
      </c>
      <c r="G101" s="70">
        <f t="shared" si="17"/>
        <v>92</v>
      </c>
      <c r="H101" s="70">
        <f t="shared" si="18"/>
        <v>3560</v>
      </c>
      <c r="I101" s="68">
        <f t="shared" si="4"/>
        <v>4.2500000000000003E-2</v>
      </c>
      <c r="J101" s="71">
        <f t="shared" si="19"/>
        <v>0.10712328767123289</v>
      </c>
      <c r="K101" s="72">
        <v>0</v>
      </c>
      <c r="L101" s="72">
        <f t="shared" si="20"/>
        <v>10</v>
      </c>
      <c r="M101" s="72">
        <f t="shared" si="21"/>
        <v>0.10712328767123289</v>
      </c>
      <c r="N101" s="79">
        <f t="shared" si="11"/>
        <v>85698.630136986307</v>
      </c>
      <c r="Q101" s="19">
        <f t="shared" ref="Q101:Q102" si="27">H101/365</f>
        <v>9.7534246575342465</v>
      </c>
      <c r="R101" s="19">
        <f t="shared" ref="R101:R102" si="28">1/(1+$K$10)^(H101/365)</f>
        <v>0.66210383137953732</v>
      </c>
      <c r="S101" s="20">
        <f t="shared" ref="S101:S102" si="29">+M101</f>
        <v>0.10712328767123289</v>
      </c>
      <c r="T101" s="20">
        <f t="shared" ref="T101:T102" si="30">+S101*R101</f>
        <v>7.0926739197095648E-2</v>
      </c>
      <c r="U101" s="20">
        <f t="shared" ref="U101:U102" si="31">+T101*Q101</f>
        <v>0.69177860696345339</v>
      </c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</row>
    <row r="102" spans="1:142" ht="12.75" customHeight="1" x14ac:dyDescent="0.2">
      <c r="A102" s="141">
        <f t="shared" si="12"/>
        <v>120</v>
      </c>
      <c r="B102" s="49">
        <v>48251</v>
      </c>
      <c r="C102" s="58">
        <f t="shared" si="13"/>
        <v>92</v>
      </c>
      <c r="D102" s="49">
        <f t="shared" si="14"/>
        <v>48251</v>
      </c>
      <c r="E102" s="66">
        <f t="shared" si="15"/>
        <v>48251</v>
      </c>
      <c r="F102" s="88">
        <f t="shared" ref="F102" si="32">+E102</f>
        <v>48251</v>
      </c>
      <c r="G102" s="80">
        <f t="shared" si="6"/>
        <v>92</v>
      </c>
      <c r="H102" s="80">
        <f>+IF(F102-$G$14&lt;0,0,F102-$G$14)</f>
        <v>3652</v>
      </c>
      <c r="I102" s="81">
        <f t="shared" si="4"/>
        <v>4.2500000000000003E-2</v>
      </c>
      <c r="J102" s="89">
        <f>+I102/365*G102*L101</f>
        <v>0.10712328767123289</v>
      </c>
      <c r="K102" s="90">
        <v>10</v>
      </c>
      <c r="L102" s="90">
        <f>+L101-K102</f>
        <v>0</v>
      </c>
      <c r="M102" s="90">
        <f>+IF(F102&gt;$G$14,J102+K102,0)</f>
        <v>10.107123287671232</v>
      </c>
      <c r="N102" s="91">
        <f t="shared" si="11"/>
        <v>8085698.6301369853</v>
      </c>
      <c r="Q102" s="19">
        <f t="shared" si="27"/>
        <v>10.005479452054795</v>
      </c>
      <c r="R102" s="19">
        <f t="shared" si="28"/>
        <v>0.65508604592160469</v>
      </c>
      <c r="S102" s="20">
        <f t="shared" si="29"/>
        <v>10.107123287671232</v>
      </c>
      <c r="T102" s="20">
        <f t="shared" si="30"/>
        <v>6.621035430162717</v>
      </c>
      <c r="U102" s="20">
        <f t="shared" si="31"/>
        <v>66.246633947819845</v>
      </c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</row>
    <row r="103" spans="1:142" ht="12.75" customHeight="1" x14ac:dyDescent="0.2">
      <c r="F103" s="67"/>
      <c r="G103" s="16"/>
      <c r="H103" s="16"/>
      <c r="I103" s="68"/>
      <c r="J103" s="17"/>
      <c r="K103" s="64"/>
      <c r="L103" s="18"/>
      <c r="M103" s="18"/>
      <c r="N103" s="63"/>
      <c r="Q103" s="1"/>
      <c r="R103" s="1"/>
      <c r="S103" s="1"/>
      <c r="T103" s="1"/>
      <c r="U103" s="1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</row>
    <row r="104" spans="1:142" x14ac:dyDescent="0.2">
      <c r="F104" s="21"/>
      <c r="G104" s="16"/>
      <c r="H104" s="16"/>
      <c r="I104" s="16"/>
      <c r="J104" s="16"/>
      <c r="K104" s="26">
        <f>SUM(K63:K102)</f>
        <v>100</v>
      </c>
      <c r="L104" s="18"/>
      <c r="M104" s="18"/>
      <c r="N104" s="27">
        <f>SUM(N62:N102)</f>
        <v>24998849.315068483</v>
      </c>
      <c r="Q104" s="22"/>
      <c r="R104" s="22"/>
      <c r="S104" s="20"/>
      <c r="T104" s="20">
        <f>SUM(T63:T102)</f>
        <v>100.00000173439469</v>
      </c>
      <c r="U104" s="20">
        <f>SUM(U63:U102)</f>
        <v>629.13802521611137</v>
      </c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</row>
    <row r="105" spans="1:142" x14ac:dyDescent="0.2"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</row>
    <row r="106" spans="1:142" x14ac:dyDescent="0.2">
      <c r="Q106" s="1"/>
      <c r="R106" s="1"/>
      <c r="S106" s="1"/>
      <c r="T106" s="1"/>
      <c r="U106" s="1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</row>
    <row r="107" spans="1:142" x14ac:dyDescent="0.2">
      <c r="Q107" s="1"/>
      <c r="R107" s="1"/>
      <c r="S107" s="1"/>
      <c r="T107" s="1"/>
      <c r="U107" s="1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</row>
    <row r="108" spans="1:142" x14ac:dyDescent="0.2">
      <c r="Q108" s="1"/>
      <c r="R108" s="1"/>
      <c r="S108" s="1"/>
      <c r="T108" s="1"/>
      <c r="U108" s="1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</row>
    <row r="109" spans="1:142" x14ac:dyDescent="0.2">
      <c r="Q109" s="1"/>
      <c r="R109" s="1"/>
      <c r="S109" s="1"/>
      <c r="T109" s="1"/>
      <c r="U109" s="1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</row>
    <row r="110" spans="1:142" ht="9.75" customHeight="1" x14ac:dyDescent="0.2">
      <c r="Q110" s="1"/>
      <c r="R110" s="1"/>
      <c r="S110" s="1"/>
      <c r="T110" s="1"/>
      <c r="U110" s="1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</row>
    <row r="111" spans="1:142" x14ac:dyDescent="0.2">
      <c r="Q111" s="1"/>
      <c r="R111" s="1"/>
      <c r="S111" s="1"/>
      <c r="T111" s="1"/>
      <c r="U111" s="1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</row>
    <row r="112" spans="1:142" x14ac:dyDescent="0.2">
      <c r="Q112" s="1"/>
      <c r="R112" s="1"/>
      <c r="S112" s="1"/>
      <c r="T112" s="1"/>
      <c r="U112" s="1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</row>
    <row r="113" spans="7:142" x14ac:dyDescent="0.2">
      <c r="Q113" s="1"/>
      <c r="R113" s="1"/>
      <c r="S113" s="1"/>
      <c r="T113" s="1"/>
      <c r="U113" s="1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</row>
    <row r="114" spans="7:142" x14ac:dyDescent="0.2">
      <c r="Q114" s="1"/>
      <c r="R114" s="1"/>
      <c r="S114" s="1"/>
      <c r="T114" s="1"/>
      <c r="U114" s="1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</row>
    <row r="115" spans="7:142" x14ac:dyDescent="0.2">
      <c r="Q115" s="1"/>
      <c r="R115" s="1"/>
      <c r="S115" s="1"/>
      <c r="T115" s="1"/>
      <c r="U115" s="1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</row>
    <row r="116" spans="7:142" x14ac:dyDescent="0.2">
      <c r="Q116" s="1"/>
      <c r="R116" s="1"/>
      <c r="S116" s="1"/>
      <c r="T116" s="1"/>
      <c r="U116" s="1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</row>
    <row r="117" spans="7:142" hidden="1" x14ac:dyDescent="0.2">
      <c r="G117" s="92"/>
      <c r="H117" s="92" t="s">
        <v>31</v>
      </c>
      <c r="I117" s="92"/>
      <c r="J117" s="92" t="s">
        <v>32</v>
      </c>
      <c r="Q117" s="1"/>
      <c r="R117" s="1"/>
      <c r="S117" s="1"/>
      <c r="T117" s="1"/>
      <c r="U117" s="1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</row>
    <row r="118" spans="7:142" hidden="1" x14ac:dyDescent="0.2">
      <c r="G118" s="92">
        <v>1</v>
      </c>
      <c r="H118" s="92"/>
      <c r="I118" s="92"/>
      <c r="J118" s="92"/>
      <c r="Q118" s="1"/>
      <c r="R118" s="1"/>
      <c r="S118" s="1"/>
      <c r="T118" s="1"/>
      <c r="U118" s="1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</row>
    <row r="119" spans="7:142" hidden="1" x14ac:dyDescent="0.2">
      <c r="G119" s="92">
        <v>2</v>
      </c>
      <c r="H119" s="92"/>
      <c r="I119" s="92"/>
      <c r="J119" s="92"/>
      <c r="Q119" s="1"/>
      <c r="R119" s="1"/>
      <c r="S119" s="1"/>
      <c r="T119" s="1"/>
      <c r="U119" s="1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</row>
    <row r="120" spans="7:142" hidden="1" x14ac:dyDescent="0.2">
      <c r="G120" s="92">
        <v>3</v>
      </c>
      <c r="H120" s="92">
        <v>1</v>
      </c>
      <c r="I120" s="92"/>
      <c r="J120" s="92"/>
      <c r="Q120" s="1"/>
      <c r="R120" s="1"/>
      <c r="S120" s="1"/>
      <c r="T120" s="1"/>
      <c r="U120" s="1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</row>
    <row r="121" spans="7:142" hidden="1" x14ac:dyDescent="0.2">
      <c r="G121" s="92">
        <v>4</v>
      </c>
      <c r="H121" s="92"/>
      <c r="I121" s="92"/>
      <c r="J121" s="92"/>
      <c r="Q121" s="1"/>
      <c r="R121" s="1"/>
      <c r="S121" s="1"/>
      <c r="T121" s="1"/>
      <c r="U121" s="1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</row>
    <row r="122" spans="7:142" hidden="1" x14ac:dyDescent="0.2">
      <c r="G122" s="92">
        <v>5</v>
      </c>
      <c r="H122" s="92"/>
      <c r="I122" s="92"/>
      <c r="J122" s="92"/>
      <c r="Q122" s="1"/>
      <c r="R122" s="1"/>
      <c r="S122" s="1"/>
      <c r="T122" s="1"/>
      <c r="U122" s="1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</row>
    <row r="123" spans="7:142" hidden="1" x14ac:dyDescent="0.2">
      <c r="G123" s="92">
        <v>6</v>
      </c>
      <c r="H123" s="92">
        <v>2</v>
      </c>
      <c r="I123" s="92">
        <v>1</v>
      </c>
      <c r="J123" s="92"/>
      <c r="Q123" s="1"/>
      <c r="R123" s="1"/>
      <c r="S123" s="1"/>
      <c r="T123" s="1"/>
      <c r="U123" s="1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</row>
    <row r="124" spans="7:142" hidden="1" x14ac:dyDescent="0.2">
      <c r="G124" s="92">
        <v>7</v>
      </c>
      <c r="H124" s="92"/>
      <c r="I124" s="92"/>
      <c r="J124" s="92"/>
      <c r="Q124" s="1"/>
      <c r="R124" s="1"/>
      <c r="S124" s="1"/>
      <c r="T124" s="1"/>
      <c r="U124" s="1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</row>
    <row r="125" spans="7:142" hidden="1" x14ac:dyDescent="0.2">
      <c r="G125" s="92">
        <v>8</v>
      </c>
      <c r="H125" s="92"/>
      <c r="I125" s="92"/>
      <c r="J125" s="92"/>
      <c r="Q125" s="1"/>
      <c r="R125" s="1"/>
      <c r="S125" s="1"/>
      <c r="T125" s="1"/>
      <c r="U125" s="1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</row>
    <row r="126" spans="7:142" hidden="1" x14ac:dyDescent="0.2">
      <c r="G126" s="92">
        <v>9</v>
      </c>
      <c r="H126" s="92">
        <v>3</v>
      </c>
      <c r="I126" s="92"/>
      <c r="J126" s="92"/>
      <c r="Q126" s="1"/>
      <c r="R126" s="1"/>
      <c r="S126" s="1"/>
      <c r="T126" s="1"/>
      <c r="U126" s="1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</row>
    <row r="127" spans="7:142" hidden="1" x14ac:dyDescent="0.2">
      <c r="G127" s="92">
        <v>10</v>
      </c>
      <c r="H127" s="92"/>
      <c r="I127" s="92"/>
      <c r="J127" s="92"/>
      <c r="Q127" s="1"/>
      <c r="R127" s="1"/>
      <c r="S127" s="1"/>
      <c r="T127" s="1"/>
      <c r="U127" s="1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</row>
    <row r="128" spans="7:142" hidden="1" x14ac:dyDescent="0.2">
      <c r="G128" s="92">
        <v>11</v>
      </c>
      <c r="H128" s="92"/>
      <c r="I128" s="92"/>
      <c r="J128" s="92"/>
      <c r="Q128" s="1"/>
      <c r="R128" s="1"/>
      <c r="S128" s="1"/>
      <c r="T128" s="1"/>
      <c r="U128" s="1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</row>
    <row r="129" spans="7:142" hidden="1" x14ac:dyDescent="0.2">
      <c r="G129" s="92">
        <v>12</v>
      </c>
      <c r="H129" s="92">
        <v>4</v>
      </c>
      <c r="I129" s="92">
        <v>2</v>
      </c>
      <c r="J129" s="92"/>
      <c r="Q129" s="1"/>
      <c r="R129" s="1"/>
      <c r="S129" s="1"/>
      <c r="T129" s="1"/>
      <c r="U129" s="1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</row>
    <row r="130" spans="7:142" hidden="1" x14ac:dyDescent="0.2">
      <c r="G130" s="92">
        <v>13</v>
      </c>
      <c r="H130" s="92"/>
      <c r="I130" s="92"/>
      <c r="J130" s="92"/>
      <c r="Q130" s="1"/>
      <c r="R130" s="1"/>
      <c r="S130" s="1"/>
      <c r="T130" s="1"/>
      <c r="U130" s="1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</row>
    <row r="131" spans="7:142" hidden="1" x14ac:dyDescent="0.2">
      <c r="G131" s="92">
        <v>14</v>
      </c>
      <c r="H131" s="92"/>
      <c r="I131" s="92"/>
      <c r="J131" s="92"/>
      <c r="Q131" s="1"/>
      <c r="R131" s="1"/>
      <c r="S131" s="1"/>
      <c r="T131" s="1"/>
      <c r="U131" s="1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</row>
    <row r="132" spans="7:142" hidden="1" x14ac:dyDescent="0.2">
      <c r="G132" s="92">
        <v>15</v>
      </c>
      <c r="H132" s="92">
        <v>5</v>
      </c>
      <c r="I132" s="92"/>
      <c r="J132" s="92"/>
      <c r="Q132" s="1"/>
      <c r="R132" s="1"/>
      <c r="S132" s="1"/>
      <c r="T132" s="1"/>
      <c r="U132" s="1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</row>
    <row r="133" spans="7:142" hidden="1" x14ac:dyDescent="0.2">
      <c r="G133" s="92">
        <v>16</v>
      </c>
      <c r="H133" s="92"/>
      <c r="I133" s="92"/>
      <c r="J133" s="92"/>
      <c r="Q133" s="1"/>
      <c r="R133" s="1"/>
      <c r="S133" s="1"/>
      <c r="T133" s="1"/>
      <c r="U133" s="1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</row>
    <row r="134" spans="7:142" hidden="1" x14ac:dyDescent="0.2">
      <c r="G134" s="92">
        <v>17</v>
      </c>
      <c r="H134" s="92"/>
      <c r="I134" s="92"/>
      <c r="J134" s="92"/>
      <c r="Q134" s="1"/>
      <c r="R134" s="1"/>
      <c r="S134" s="1"/>
      <c r="T134" s="1"/>
      <c r="U134" s="1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</row>
    <row r="135" spans="7:142" hidden="1" x14ac:dyDescent="0.2">
      <c r="G135" s="92">
        <v>18</v>
      </c>
      <c r="H135" s="92">
        <v>6</v>
      </c>
      <c r="I135" s="92">
        <v>3</v>
      </c>
      <c r="J135" s="92"/>
      <c r="Q135" s="1"/>
      <c r="R135" s="1"/>
      <c r="S135" s="1"/>
      <c r="T135" s="1"/>
      <c r="U135" s="1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</row>
    <row r="136" spans="7:142" hidden="1" x14ac:dyDescent="0.2">
      <c r="G136" s="92">
        <v>19</v>
      </c>
      <c r="H136" s="92"/>
      <c r="I136" s="92"/>
      <c r="J136" s="92"/>
      <c r="Q136" s="1"/>
      <c r="R136" s="1"/>
      <c r="S136" s="1"/>
      <c r="T136" s="1"/>
      <c r="U136" s="1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</row>
    <row r="137" spans="7:142" hidden="1" x14ac:dyDescent="0.2">
      <c r="G137" s="92">
        <v>20</v>
      </c>
      <c r="H137" s="92"/>
      <c r="I137" s="92"/>
      <c r="J137" s="92"/>
      <c r="Q137" s="1"/>
      <c r="R137" s="1"/>
      <c r="S137" s="1"/>
      <c r="T137" s="1"/>
      <c r="U137" s="1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</row>
    <row r="138" spans="7:142" hidden="1" x14ac:dyDescent="0.2">
      <c r="G138" s="92">
        <v>21</v>
      </c>
      <c r="H138" s="92">
        <v>7</v>
      </c>
      <c r="I138" s="92"/>
      <c r="J138" s="92"/>
      <c r="Q138" s="1"/>
      <c r="R138" s="1"/>
      <c r="S138" s="1"/>
      <c r="T138" s="1"/>
      <c r="U138" s="1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</row>
    <row r="139" spans="7:142" hidden="1" x14ac:dyDescent="0.2">
      <c r="G139" s="92">
        <v>22</v>
      </c>
      <c r="H139" s="92"/>
      <c r="I139" s="92"/>
      <c r="J139" s="92"/>
      <c r="Q139" s="1"/>
      <c r="R139" s="1"/>
      <c r="S139" s="1"/>
      <c r="T139" s="1"/>
      <c r="U139" s="1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</row>
    <row r="140" spans="7:142" hidden="1" x14ac:dyDescent="0.2">
      <c r="G140" s="92">
        <v>23</v>
      </c>
      <c r="H140" s="92"/>
      <c r="I140" s="92"/>
      <c r="J140" s="92"/>
      <c r="Q140" s="1"/>
      <c r="R140" s="1"/>
      <c r="S140" s="1"/>
      <c r="T140" s="1"/>
      <c r="U140" s="1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</row>
    <row r="141" spans="7:142" hidden="1" x14ac:dyDescent="0.2">
      <c r="G141" s="92">
        <v>24</v>
      </c>
      <c r="H141" s="92">
        <v>8</v>
      </c>
      <c r="I141" s="92">
        <v>4</v>
      </c>
      <c r="J141" s="92"/>
      <c r="Q141" s="1"/>
      <c r="R141" s="1"/>
      <c r="S141" s="1"/>
      <c r="T141" s="1"/>
      <c r="U141" s="1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</row>
    <row r="142" spans="7:142" hidden="1" x14ac:dyDescent="0.2">
      <c r="G142" s="92">
        <v>25</v>
      </c>
      <c r="H142" s="92"/>
      <c r="I142" s="92"/>
      <c r="J142" s="92"/>
      <c r="Q142" s="1"/>
      <c r="R142" s="1"/>
      <c r="S142" s="1"/>
      <c r="T142" s="1"/>
      <c r="U142" s="1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</row>
    <row r="143" spans="7:142" hidden="1" x14ac:dyDescent="0.2">
      <c r="G143" s="92">
        <v>26</v>
      </c>
      <c r="H143" s="92"/>
      <c r="I143" s="92"/>
      <c r="J143" s="92"/>
      <c r="Q143" s="1"/>
      <c r="R143" s="1"/>
      <c r="S143" s="1"/>
      <c r="T143" s="1"/>
      <c r="U143" s="1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</row>
    <row r="144" spans="7:142" hidden="1" x14ac:dyDescent="0.2">
      <c r="G144" s="92">
        <v>27</v>
      </c>
      <c r="H144" s="92">
        <v>9</v>
      </c>
      <c r="I144" s="92"/>
      <c r="J144" s="92"/>
      <c r="Q144" s="1"/>
      <c r="R144" s="1"/>
      <c r="S144" s="1"/>
      <c r="T144" s="1"/>
      <c r="U144" s="1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</row>
    <row r="145" spans="7:142" hidden="1" x14ac:dyDescent="0.2">
      <c r="G145" s="92">
        <v>28</v>
      </c>
      <c r="H145" s="92"/>
      <c r="I145" s="92"/>
      <c r="J145" s="92"/>
      <c r="Q145" s="1"/>
      <c r="R145" s="1"/>
      <c r="S145" s="1"/>
      <c r="T145" s="1"/>
      <c r="U145" s="1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</row>
    <row r="146" spans="7:142" hidden="1" x14ac:dyDescent="0.2">
      <c r="G146" s="92">
        <v>29</v>
      </c>
      <c r="H146" s="92"/>
      <c r="I146" s="92"/>
      <c r="J146" s="92"/>
      <c r="Q146" s="1"/>
      <c r="R146" s="1"/>
      <c r="S146" s="1"/>
      <c r="T146" s="1"/>
      <c r="U146" s="1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</row>
    <row r="147" spans="7:142" hidden="1" x14ac:dyDescent="0.2">
      <c r="G147" s="92">
        <v>30</v>
      </c>
      <c r="H147" s="92">
        <v>10</v>
      </c>
      <c r="I147" s="92">
        <v>5</v>
      </c>
      <c r="J147" s="92"/>
      <c r="Q147" s="1"/>
      <c r="R147" s="1"/>
      <c r="S147" s="1"/>
      <c r="T147" s="1"/>
      <c r="U147" s="1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</row>
    <row r="148" spans="7:142" hidden="1" x14ac:dyDescent="0.2">
      <c r="G148" s="92">
        <v>31</v>
      </c>
      <c r="H148" s="92"/>
      <c r="I148" s="92"/>
      <c r="J148" s="92"/>
      <c r="Q148" s="1"/>
      <c r="R148" s="1"/>
      <c r="S148" s="1"/>
      <c r="T148" s="1"/>
      <c r="U148" s="1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</row>
    <row r="149" spans="7:142" hidden="1" x14ac:dyDescent="0.2">
      <c r="G149" s="92">
        <v>32</v>
      </c>
      <c r="H149" s="92"/>
      <c r="I149" s="92"/>
      <c r="J149" s="92"/>
      <c r="Q149" s="1"/>
      <c r="R149" s="1"/>
      <c r="S149" s="1"/>
      <c r="T149" s="1"/>
      <c r="U149" s="1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</row>
    <row r="150" spans="7:142" hidden="1" x14ac:dyDescent="0.2">
      <c r="G150" s="92">
        <v>33</v>
      </c>
      <c r="H150" s="92">
        <v>11</v>
      </c>
      <c r="I150" s="92"/>
      <c r="J150" s="92"/>
      <c r="Q150" s="1"/>
      <c r="R150" s="1"/>
      <c r="S150" s="1"/>
      <c r="T150" s="1"/>
      <c r="U150" s="1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</row>
    <row r="151" spans="7:142" hidden="1" x14ac:dyDescent="0.2">
      <c r="G151" s="92">
        <v>34</v>
      </c>
      <c r="H151" s="92"/>
      <c r="I151" s="92"/>
      <c r="J151" s="92"/>
      <c r="Q151" s="1"/>
      <c r="R151" s="1"/>
      <c r="S151" s="1"/>
      <c r="T151" s="1"/>
      <c r="U151" s="1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</row>
    <row r="152" spans="7:142" hidden="1" x14ac:dyDescent="0.2">
      <c r="G152" s="92">
        <v>35</v>
      </c>
      <c r="H152" s="92"/>
      <c r="I152" s="92"/>
      <c r="J152" s="92"/>
      <c r="Q152" s="1"/>
      <c r="R152" s="1"/>
      <c r="S152" s="1"/>
      <c r="T152" s="1"/>
      <c r="U152" s="1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</row>
    <row r="153" spans="7:142" hidden="1" x14ac:dyDescent="0.2">
      <c r="G153" s="92">
        <v>36</v>
      </c>
      <c r="H153" s="92">
        <v>12</v>
      </c>
      <c r="I153" s="92">
        <v>6</v>
      </c>
      <c r="J153" s="92"/>
      <c r="Q153" s="1"/>
      <c r="R153" s="1"/>
      <c r="S153" s="1"/>
      <c r="T153" s="1"/>
      <c r="U153" s="1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</row>
    <row r="154" spans="7:142" hidden="1" x14ac:dyDescent="0.2">
      <c r="G154" s="92">
        <v>37</v>
      </c>
      <c r="H154" s="92"/>
      <c r="I154" s="92"/>
      <c r="J154" s="92"/>
      <c r="Q154" s="1"/>
      <c r="R154" s="1"/>
      <c r="S154" s="1"/>
      <c r="T154" s="1"/>
      <c r="U154" s="1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</row>
    <row r="155" spans="7:142" hidden="1" x14ac:dyDescent="0.2">
      <c r="G155" s="92">
        <v>38</v>
      </c>
      <c r="H155" s="92"/>
      <c r="I155" s="92"/>
      <c r="J155" s="92"/>
      <c r="Q155" s="1"/>
      <c r="R155" s="1"/>
      <c r="S155" s="1"/>
      <c r="T155" s="1"/>
      <c r="U155" s="1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</row>
    <row r="156" spans="7:142" hidden="1" x14ac:dyDescent="0.2">
      <c r="G156" s="92">
        <v>39</v>
      </c>
      <c r="H156" s="92">
        <v>13</v>
      </c>
      <c r="I156" s="92"/>
      <c r="J156" s="92"/>
      <c r="Q156" s="1"/>
      <c r="R156" s="1"/>
      <c r="S156" s="1"/>
      <c r="T156" s="1"/>
      <c r="U156" s="1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</row>
    <row r="157" spans="7:142" hidden="1" x14ac:dyDescent="0.2">
      <c r="G157" s="92">
        <v>40</v>
      </c>
      <c r="H157" s="92"/>
      <c r="I157" s="92"/>
      <c r="J157" s="92"/>
      <c r="Q157" s="1"/>
      <c r="R157" s="1"/>
      <c r="S157" s="1"/>
      <c r="T157" s="1"/>
      <c r="U157" s="1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</row>
    <row r="158" spans="7:142" hidden="1" x14ac:dyDescent="0.2">
      <c r="G158" s="92">
        <v>41</v>
      </c>
      <c r="H158" s="92"/>
      <c r="I158" s="92"/>
      <c r="J158" s="92"/>
      <c r="Q158" s="1"/>
      <c r="R158" s="1"/>
      <c r="S158" s="1"/>
      <c r="T158" s="1"/>
      <c r="U158" s="1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</row>
    <row r="159" spans="7:142" hidden="1" x14ac:dyDescent="0.2">
      <c r="G159" s="92">
        <v>42</v>
      </c>
      <c r="H159" s="92">
        <v>14</v>
      </c>
      <c r="I159" s="92">
        <v>7</v>
      </c>
      <c r="J159" s="92">
        <v>1</v>
      </c>
      <c r="Q159" s="1"/>
      <c r="R159" s="1"/>
      <c r="S159" s="1"/>
      <c r="T159" s="1"/>
      <c r="U159" s="1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</row>
    <row r="160" spans="7:142" hidden="1" x14ac:dyDescent="0.2">
      <c r="G160" s="92">
        <v>43</v>
      </c>
      <c r="H160" s="92"/>
      <c r="I160" s="92"/>
      <c r="J160" s="92"/>
      <c r="Q160" s="1"/>
      <c r="R160" s="1"/>
      <c r="S160" s="1"/>
      <c r="T160" s="1"/>
      <c r="U160" s="1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</row>
    <row r="161" spans="7:142" hidden="1" x14ac:dyDescent="0.2">
      <c r="G161" s="92">
        <v>44</v>
      </c>
      <c r="H161" s="92"/>
      <c r="I161" s="92"/>
      <c r="J161" s="92"/>
      <c r="Q161" s="1"/>
      <c r="R161" s="1"/>
      <c r="S161" s="1"/>
      <c r="T161" s="1"/>
      <c r="U161" s="1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</row>
    <row r="162" spans="7:142" hidden="1" x14ac:dyDescent="0.2">
      <c r="G162" s="92">
        <v>45</v>
      </c>
      <c r="H162" s="92">
        <v>15</v>
      </c>
      <c r="I162" s="92"/>
      <c r="J162" s="92"/>
      <c r="Q162" s="1"/>
      <c r="R162" s="1"/>
      <c r="S162" s="1"/>
      <c r="T162" s="1"/>
      <c r="U162" s="1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</row>
    <row r="163" spans="7:142" hidden="1" x14ac:dyDescent="0.2">
      <c r="G163" s="92">
        <v>46</v>
      </c>
      <c r="H163" s="92"/>
      <c r="I163" s="92"/>
      <c r="J163" s="92"/>
      <c r="Q163" s="1"/>
      <c r="R163" s="1"/>
      <c r="S163" s="1"/>
      <c r="T163" s="1"/>
      <c r="U163" s="1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</row>
    <row r="164" spans="7:142" hidden="1" x14ac:dyDescent="0.2">
      <c r="G164" s="92">
        <v>47</v>
      </c>
      <c r="H164" s="92"/>
      <c r="I164" s="92"/>
      <c r="J164" s="92"/>
      <c r="Q164" s="1"/>
      <c r="R164" s="1"/>
      <c r="S164" s="1"/>
      <c r="T164" s="1"/>
      <c r="U164" s="1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</row>
    <row r="165" spans="7:142" hidden="1" x14ac:dyDescent="0.2">
      <c r="G165" s="92">
        <v>48</v>
      </c>
      <c r="H165" s="92">
        <v>16</v>
      </c>
      <c r="I165" s="92">
        <v>8</v>
      </c>
      <c r="J165" s="92">
        <v>2</v>
      </c>
      <c r="Q165" s="1"/>
      <c r="R165" s="1"/>
      <c r="S165" s="1"/>
      <c r="T165" s="1"/>
      <c r="U165" s="1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</row>
    <row r="166" spans="7:142" hidden="1" x14ac:dyDescent="0.2">
      <c r="G166" s="92">
        <v>49</v>
      </c>
      <c r="H166" s="92"/>
      <c r="I166" s="92"/>
      <c r="J166" s="92"/>
      <c r="Q166" s="1"/>
      <c r="R166" s="1"/>
      <c r="S166" s="1"/>
      <c r="T166" s="1"/>
      <c r="U166" s="1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</row>
    <row r="167" spans="7:142" hidden="1" x14ac:dyDescent="0.2">
      <c r="G167" s="92">
        <v>50</v>
      </c>
      <c r="H167" s="92"/>
      <c r="I167" s="92"/>
      <c r="J167" s="92"/>
      <c r="Q167" s="1"/>
      <c r="R167" s="1"/>
      <c r="S167" s="1"/>
      <c r="T167" s="1"/>
      <c r="U167" s="1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</row>
    <row r="168" spans="7:142" hidden="1" x14ac:dyDescent="0.2">
      <c r="G168" s="92">
        <v>51</v>
      </c>
      <c r="H168" s="92">
        <v>17</v>
      </c>
      <c r="I168" s="92"/>
      <c r="J168" s="92"/>
      <c r="Q168" s="1"/>
      <c r="R168" s="1"/>
      <c r="S168" s="1"/>
      <c r="T168" s="1"/>
      <c r="U168" s="1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</row>
    <row r="169" spans="7:142" hidden="1" x14ac:dyDescent="0.2">
      <c r="G169" s="92">
        <v>52</v>
      </c>
      <c r="H169" s="92"/>
      <c r="I169" s="92"/>
      <c r="J169" s="92"/>
      <c r="Q169" s="1"/>
      <c r="R169" s="1"/>
      <c r="S169" s="1"/>
      <c r="T169" s="1"/>
      <c r="U169" s="1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</row>
    <row r="170" spans="7:142" hidden="1" x14ac:dyDescent="0.2">
      <c r="G170" s="92">
        <v>53</v>
      </c>
      <c r="H170" s="92"/>
      <c r="I170" s="92"/>
      <c r="J170" s="92"/>
      <c r="Q170" s="1"/>
      <c r="R170" s="1"/>
      <c r="S170" s="1"/>
      <c r="T170" s="1"/>
      <c r="U170" s="1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</row>
    <row r="171" spans="7:142" hidden="1" x14ac:dyDescent="0.2">
      <c r="G171" s="92">
        <v>54</v>
      </c>
      <c r="H171" s="92">
        <v>18</v>
      </c>
      <c r="I171" s="92">
        <v>9</v>
      </c>
      <c r="J171" s="92">
        <v>3</v>
      </c>
      <c r="Q171" s="1"/>
      <c r="R171" s="1"/>
      <c r="S171" s="1"/>
      <c r="T171" s="1"/>
      <c r="U171" s="1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</row>
    <row r="172" spans="7:142" hidden="1" x14ac:dyDescent="0.2">
      <c r="G172" s="92">
        <v>55</v>
      </c>
      <c r="H172" s="92"/>
      <c r="I172" s="92"/>
      <c r="J172" s="92"/>
      <c r="Q172" s="1"/>
      <c r="R172" s="1"/>
      <c r="S172" s="1"/>
      <c r="T172" s="1"/>
      <c r="U172" s="1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</row>
    <row r="173" spans="7:142" hidden="1" x14ac:dyDescent="0.2">
      <c r="G173" s="92">
        <v>56</v>
      </c>
      <c r="H173" s="92"/>
      <c r="I173" s="92"/>
      <c r="J173" s="92"/>
      <c r="Q173" s="1"/>
      <c r="R173" s="1"/>
      <c r="S173" s="1"/>
      <c r="T173" s="1"/>
      <c r="U173" s="1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</row>
    <row r="174" spans="7:142" hidden="1" x14ac:dyDescent="0.2">
      <c r="G174" s="92">
        <v>57</v>
      </c>
      <c r="H174" s="92">
        <v>19</v>
      </c>
      <c r="I174" s="92"/>
      <c r="J174" s="92"/>
      <c r="Q174" s="1"/>
      <c r="R174" s="1"/>
      <c r="S174" s="1"/>
      <c r="T174" s="1"/>
      <c r="U174" s="1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</row>
    <row r="175" spans="7:142" hidden="1" x14ac:dyDescent="0.2">
      <c r="G175" s="92">
        <v>58</v>
      </c>
      <c r="H175" s="92"/>
      <c r="I175" s="92"/>
      <c r="J175" s="92"/>
      <c r="Q175" s="1"/>
      <c r="R175" s="1"/>
      <c r="S175" s="1"/>
      <c r="T175" s="1"/>
      <c r="U175" s="1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</row>
    <row r="176" spans="7:142" hidden="1" x14ac:dyDescent="0.2">
      <c r="G176" s="92">
        <v>59</v>
      </c>
      <c r="H176" s="92"/>
      <c r="I176" s="92"/>
      <c r="J176" s="92"/>
      <c r="Q176" s="1"/>
      <c r="R176" s="1"/>
      <c r="S176" s="1"/>
      <c r="T176" s="1"/>
      <c r="U176" s="1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</row>
    <row r="177" spans="7:142" hidden="1" x14ac:dyDescent="0.2">
      <c r="G177" s="92">
        <v>60</v>
      </c>
      <c r="H177" s="92">
        <v>20</v>
      </c>
      <c r="I177" s="92">
        <v>10</v>
      </c>
      <c r="J177" s="92">
        <v>4</v>
      </c>
      <c r="Q177" s="1"/>
      <c r="R177" s="1"/>
      <c r="S177" s="1"/>
      <c r="T177" s="1"/>
      <c r="U177" s="1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</row>
    <row r="178" spans="7:142" hidden="1" x14ac:dyDescent="0.2">
      <c r="G178" s="92">
        <v>61</v>
      </c>
      <c r="H178" s="92"/>
      <c r="I178" s="92"/>
      <c r="J178" s="92"/>
      <c r="Q178" s="1"/>
      <c r="R178" s="1"/>
      <c r="S178" s="1"/>
      <c r="T178" s="1"/>
      <c r="U178" s="1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</row>
    <row r="179" spans="7:142" hidden="1" x14ac:dyDescent="0.2">
      <c r="G179" s="92">
        <v>62</v>
      </c>
      <c r="H179" s="92"/>
      <c r="I179" s="92"/>
      <c r="J179" s="92"/>
      <c r="Q179" s="1"/>
      <c r="R179" s="1"/>
      <c r="S179" s="1"/>
      <c r="T179" s="1"/>
      <c r="U179" s="1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</row>
    <row r="180" spans="7:142" hidden="1" x14ac:dyDescent="0.2">
      <c r="G180" s="92">
        <v>63</v>
      </c>
      <c r="H180" s="92">
        <v>21</v>
      </c>
      <c r="I180" s="92"/>
      <c r="J180" s="92"/>
      <c r="Q180" s="1"/>
      <c r="R180" s="1"/>
      <c r="S180" s="1"/>
      <c r="T180" s="1"/>
      <c r="U180" s="1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</row>
    <row r="181" spans="7:142" hidden="1" x14ac:dyDescent="0.2">
      <c r="G181" s="92">
        <v>64</v>
      </c>
      <c r="H181" s="92"/>
      <c r="I181" s="92"/>
      <c r="J181" s="92"/>
      <c r="Q181" s="1"/>
      <c r="R181" s="1"/>
      <c r="S181" s="1"/>
      <c r="T181" s="1"/>
      <c r="U181" s="1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</row>
    <row r="182" spans="7:142" hidden="1" x14ac:dyDescent="0.2">
      <c r="G182" s="92">
        <v>65</v>
      </c>
      <c r="H182" s="92"/>
      <c r="I182" s="92"/>
      <c r="J182" s="92"/>
      <c r="Q182" s="1"/>
      <c r="R182" s="1"/>
      <c r="S182" s="1"/>
      <c r="T182" s="1"/>
      <c r="U182" s="1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</row>
    <row r="183" spans="7:142" hidden="1" x14ac:dyDescent="0.2">
      <c r="G183" s="92">
        <v>66</v>
      </c>
      <c r="H183" s="92">
        <v>22</v>
      </c>
      <c r="I183" s="92">
        <v>11</v>
      </c>
      <c r="J183" s="92">
        <v>5</v>
      </c>
      <c r="Q183" s="1"/>
      <c r="R183" s="1"/>
      <c r="S183" s="1"/>
      <c r="T183" s="1"/>
      <c r="U183" s="1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</row>
    <row r="184" spans="7:142" hidden="1" x14ac:dyDescent="0.2">
      <c r="G184" s="92">
        <v>67</v>
      </c>
      <c r="H184" s="92"/>
      <c r="I184" s="92"/>
      <c r="J184" s="92"/>
      <c r="Q184" s="1"/>
      <c r="R184" s="1"/>
      <c r="S184" s="1"/>
      <c r="T184" s="1"/>
      <c r="U184" s="1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</row>
    <row r="185" spans="7:142" hidden="1" x14ac:dyDescent="0.2">
      <c r="G185" s="92">
        <v>68</v>
      </c>
      <c r="H185" s="92"/>
      <c r="I185" s="92"/>
      <c r="J185" s="92"/>
      <c r="Q185" s="1"/>
      <c r="R185" s="1"/>
      <c r="S185" s="1"/>
      <c r="T185" s="1"/>
      <c r="U185" s="1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</row>
    <row r="186" spans="7:142" hidden="1" x14ac:dyDescent="0.2">
      <c r="G186" s="92">
        <v>69</v>
      </c>
      <c r="H186" s="92">
        <v>23</v>
      </c>
      <c r="I186" s="92"/>
      <c r="J186" s="92"/>
      <c r="Q186" s="1"/>
      <c r="R186" s="1"/>
      <c r="S186" s="1"/>
      <c r="T186" s="1"/>
      <c r="U186" s="1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</row>
    <row r="187" spans="7:142" hidden="1" x14ac:dyDescent="0.2">
      <c r="G187" s="92">
        <v>70</v>
      </c>
      <c r="H187" s="92"/>
      <c r="I187" s="92"/>
      <c r="J187" s="92"/>
      <c r="Q187" s="1"/>
      <c r="R187" s="1"/>
      <c r="S187" s="1"/>
      <c r="T187" s="1"/>
      <c r="U187" s="1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</row>
    <row r="188" spans="7:142" hidden="1" x14ac:dyDescent="0.2">
      <c r="G188" s="92">
        <v>71</v>
      </c>
      <c r="H188" s="92"/>
      <c r="I188" s="92"/>
      <c r="J188" s="92"/>
      <c r="Q188" s="1"/>
      <c r="R188" s="1"/>
      <c r="S188" s="1"/>
      <c r="T188" s="1"/>
      <c r="U188" s="1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</row>
    <row r="189" spans="7:142" hidden="1" x14ac:dyDescent="0.2">
      <c r="G189" s="92">
        <v>72</v>
      </c>
      <c r="H189" s="92">
        <v>24</v>
      </c>
      <c r="I189" s="92">
        <v>12</v>
      </c>
      <c r="J189" s="92">
        <v>6</v>
      </c>
      <c r="Q189" s="1"/>
      <c r="R189" s="1"/>
      <c r="S189" s="1"/>
      <c r="T189" s="1"/>
      <c r="U189" s="1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</row>
    <row r="190" spans="7:142" hidden="1" x14ac:dyDescent="0.2">
      <c r="G190" s="92">
        <v>73</v>
      </c>
      <c r="H190" s="92"/>
      <c r="I190" s="92"/>
      <c r="J190" s="92"/>
      <c r="Q190" s="1"/>
      <c r="R190" s="1"/>
      <c r="S190" s="1"/>
      <c r="T190" s="1"/>
      <c r="U190" s="1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</row>
    <row r="191" spans="7:142" hidden="1" x14ac:dyDescent="0.2">
      <c r="G191" s="92">
        <v>74</v>
      </c>
      <c r="H191" s="92"/>
      <c r="I191" s="92"/>
      <c r="J191" s="92"/>
      <c r="Q191" s="1"/>
      <c r="R191" s="1"/>
      <c r="S191" s="1"/>
      <c r="T191" s="1"/>
      <c r="U191" s="1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</row>
    <row r="192" spans="7:142" hidden="1" x14ac:dyDescent="0.2">
      <c r="G192" s="92">
        <v>75</v>
      </c>
      <c r="H192" s="92">
        <v>25</v>
      </c>
      <c r="I192" s="92"/>
      <c r="J192" s="92"/>
      <c r="Q192" s="1"/>
      <c r="R192" s="1"/>
      <c r="S192" s="1"/>
      <c r="T192" s="1"/>
      <c r="U192" s="1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</row>
    <row r="193" spans="7:142" hidden="1" x14ac:dyDescent="0.2">
      <c r="G193" s="92">
        <v>76</v>
      </c>
      <c r="H193" s="92"/>
      <c r="I193" s="92"/>
      <c r="J193" s="92"/>
      <c r="Q193" s="1"/>
      <c r="R193" s="1"/>
      <c r="S193" s="1"/>
      <c r="T193" s="1"/>
      <c r="U193" s="1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</row>
    <row r="194" spans="7:142" hidden="1" x14ac:dyDescent="0.2">
      <c r="G194" s="92">
        <v>77</v>
      </c>
      <c r="H194" s="92"/>
      <c r="I194" s="92"/>
      <c r="J194" s="92"/>
      <c r="Q194" s="1"/>
      <c r="R194" s="1"/>
      <c r="S194" s="1"/>
      <c r="T194" s="1"/>
      <c r="U194" s="1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</row>
    <row r="195" spans="7:142" hidden="1" x14ac:dyDescent="0.2">
      <c r="G195" s="92">
        <v>78</v>
      </c>
      <c r="H195" s="92">
        <v>26</v>
      </c>
      <c r="I195" s="92">
        <v>13</v>
      </c>
      <c r="J195" s="92">
        <v>7</v>
      </c>
      <c r="Q195" s="1"/>
      <c r="R195" s="1"/>
      <c r="S195" s="1"/>
      <c r="T195" s="1"/>
      <c r="U195" s="1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</row>
    <row r="196" spans="7:142" hidden="1" x14ac:dyDescent="0.2">
      <c r="G196" s="92">
        <v>79</v>
      </c>
      <c r="H196" s="92"/>
      <c r="I196" s="92"/>
      <c r="J196" s="92"/>
      <c r="Q196" s="1"/>
      <c r="R196" s="1"/>
      <c r="S196" s="1"/>
      <c r="T196" s="1"/>
      <c r="U196" s="1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</row>
    <row r="197" spans="7:142" hidden="1" x14ac:dyDescent="0.2">
      <c r="G197" s="92">
        <v>80</v>
      </c>
      <c r="H197" s="92"/>
      <c r="I197" s="92"/>
      <c r="J197" s="92"/>
      <c r="Q197" s="1"/>
      <c r="R197" s="1"/>
      <c r="S197" s="1"/>
      <c r="T197" s="1"/>
      <c r="U197" s="1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</row>
    <row r="198" spans="7:142" hidden="1" x14ac:dyDescent="0.2">
      <c r="G198" s="92">
        <v>81</v>
      </c>
      <c r="H198" s="92">
        <v>27</v>
      </c>
      <c r="I198" s="92"/>
      <c r="J198" s="92"/>
      <c r="Q198" s="1"/>
      <c r="R198" s="1"/>
      <c r="S198" s="1"/>
      <c r="T198" s="1"/>
      <c r="U198" s="1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</row>
    <row r="199" spans="7:142" hidden="1" x14ac:dyDescent="0.2">
      <c r="G199" s="92">
        <v>82</v>
      </c>
      <c r="H199" s="92"/>
      <c r="I199" s="92"/>
      <c r="J199" s="92"/>
      <c r="Q199" s="1"/>
      <c r="R199" s="1"/>
      <c r="S199" s="1"/>
      <c r="T199" s="1"/>
      <c r="U199" s="1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</row>
    <row r="200" spans="7:142" hidden="1" x14ac:dyDescent="0.2">
      <c r="G200" s="92">
        <v>83</v>
      </c>
      <c r="H200" s="92"/>
      <c r="I200" s="92"/>
      <c r="J200" s="92"/>
      <c r="Q200" s="1"/>
      <c r="R200" s="1"/>
      <c r="S200" s="1"/>
      <c r="T200" s="1"/>
      <c r="U200" s="1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</row>
    <row r="201" spans="7:142" hidden="1" x14ac:dyDescent="0.2">
      <c r="G201" s="92">
        <v>84</v>
      </c>
      <c r="H201" s="92">
        <v>28</v>
      </c>
      <c r="I201" s="92">
        <v>14</v>
      </c>
      <c r="J201" s="92">
        <v>8</v>
      </c>
      <c r="Q201" s="1"/>
      <c r="R201" s="1"/>
      <c r="S201" s="1"/>
      <c r="T201" s="1"/>
      <c r="U201" s="1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</row>
    <row r="202" spans="7:142" hidden="1" x14ac:dyDescent="0.2">
      <c r="G202" s="92">
        <v>85</v>
      </c>
      <c r="H202" s="92"/>
      <c r="I202" s="92"/>
      <c r="J202" s="92"/>
      <c r="Q202" s="1"/>
      <c r="R202" s="1"/>
      <c r="S202" s="1"/>
      <c r="T202" s="1"/>
      <c r="U202" s="1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</row>
    <row r="203" spans="7:142" hidden="1" x14ac:dyDescent="0.2">
      <c r="G203" s="92">
        <v>86</v>
      </c>
      <c r="H203" s="92"/>
      <c r="I203" s="92"/>
      <c r="J203" s="92"/>
      <c r="Q203" s="1"/>
      <c r="R203" s="1"/>
      <c r="S203" s="1"/>
      <c r="T203" s="1"/>
      <c r="U203" s="1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</row>
    <row r="204" spans="7:142" hidden="1" x14ac:dyDescent="0.2">
      <c r="G204" s="92">
        <v>87</v>
      </c>
      <c r="H204" s="92">
        <v>29</v>
      </c>
      <c r="I204" s="92"/>
      <c r="J204" s="92"/>
      <c r="Q204" s="1"/>
      <c r="R204" s="1"/>
      <c r="S204" s="1"/>
      <c r="T204" s="1"/>
      <c r="U204" s="1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</row>
    <row r="205" spans="7:142" hidden="1" x14ac:dyDescent="0.2">
      <c r="G205" s="92">
        <v>88</v>
      </c>
      <c r="H205" s="92"/>
      <c r="I205" s="92"/>
      <c r="J205" s="92"/>
      <c r="Q205" s="1"/>
      <c r="R205" s="1"/>
      <c r="S205" s="1"/>
      <c r="T205" s="1"/>
      <c r="U205" s="1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</row>
    <row r="206" spans="7:142" hidden="1" x14ac:dyDescent="0.2">
      <c r="G206" s="92">
        <v>89</v>
      </c>
      <c r="H206" s="92"/>
      <c r="I206" s="92"/>
      <c r="J206" s="92"/>
      <c r="Q206" s="1"/>
      <c r="R206" s="1"/>
      <c r="S206" s="1"/>
      <c r="T206" s="1"/>
      <c r="U206" s="1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</row>
    <row r="207" spans="7:142" hidden="1" x14ac:dyDescent="0.2">
      <c r="G207" s="92">
        <v>90</v>
      </c>
      <c r="H207" s="92">
        <v>30</v>
      </c>
      <c r="I207" s="92">
        <v>15</v>
      </c>
      <c r="J207" s="92">
        <v>9</v>
      </c>
      <c r="Q207" s="1"/>
      <c r="R207" s="1"/>
      <c r="S207" s="1"/>
      <c r="T207" s="1"/>
      <c r="U207" s="1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</row>
    <row r="208" spans="7:142" hidden="1" x14ac:dyDescent="0.2">
      <c r="G208" s="92">
        <v>91</v>
      </c>
      <c r="H208" s="92"/>
      <c r="I208" s="92"/>
      <c r="J208" s="92"/>
      <c r="Q208" s="1"/>
      <c r="R208" s="1"/>
      <c r="S208" s="1"/>
      <c r="T208" s="1"/>
      <c r="U208" s="1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</row>
    <row r="209" spans="7:142" hidden="1" x14ac:dyDescent="0.2">
      <c r="G209" s="92">
        <v>92</v>
      </c>
      <c r="H209" s="92"/>
      <c r="I209" s="92"/>
      <c r="J209" s="92"/>
      <c r="Q209" s="1"/>
      <c r="R209" s="1"/>
      <c r="S209" s="1"/>
      <c r="T209" s="1"/>
      <c r="U209" s="1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</row>
    <row r="210" spans="7:142" hidden="1" x14ac:dyDescent="0.2">
      <c r="G210" s="92">
        <v>93</v>
      </c>
      <c r="H210" s="92">
        <v>31</v>
      </c>
      <c r="I210" s="92"/>
      <c r="J210" s="92"/>
      <c r="Q210" s="1"/>
      <c r="R210" s="1"/>
      <c r="S210" s="1"/>
      <c r="T210" s="1"/>
      <c r="U210" s="1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</row>
    <row r="211" spans="7:142" hidden="1" x14ac:dyDescent="0.2">
      <c r="G211" s="92">
        <v>94</v>
      </c>
      <c r="H211" s="92"/>
      <c r="I211" s="92"/>
      <c r="J211" s="92"/>
      <c r="Q211" s="1"/>
      <c r="R211" s="1"/>
      <c r="S211" s="1"/>
      <c r="T211" s="1"/>
      <c r="U211" s="1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</row>
    <row r="212" spans="7:142" hidden="1" x14ac:dyDescent="0.2">
      <c r="G212" s="92">
        <v>95</v>
      </c>
      <c r="H212" s="92"/>
      <c r="I212" s="92"/>
      <c r="J212" s="92"/>
      <c r="Q212" s="1"/>
      <c r="R212" s="1"/>
      <c r="S212" s="1"/>
      <c r="T212" s="1"/>
      <c r="U212" s="1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</row>
    <row r="213" spans="7:142" hidden="1" x14ac:dyDescent="0.2">
      <c r="G213" s="92">
        <v>96</v>
      </c>
      <c r="H213" s="92">
        <v>32</v>
      </c>
      <c r="I213" s="92">
        <v>16</v>
      </c>
      <c r="J213" s="92">
        <v>10</v>
      </c>
      <c r="Q213" s="1"/>
      <c r="R213" s="1"/>
      <c r="S213" s="1"/>
      <c r="T213" s="1"/>
      <c r="U213" s="1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</row>
    <row r="214" spans="7:142" hidden="1" x14ac:dyDescent="0.2">
      <c r="G214" s="92">
        <v>97</v>
      </c>
      <c r="H214" s="92"/>
      <c r="I214" s="92"/>
      <c r="J214" s="92"/>
      <c r="Q214" s="1"/>
      <c r="R214" s="1"/>
      <c r="S214" s="1"/>
      <c r="T214" s="1"/>
      <c r="U214" s="1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</row>
    <row r="215" spans="7:142" hidden="1" x14ac:dyDescent="0.2">
      <c r="G215" s="92">
        <v>98</v>
      </c>
      <c r="H215" s="92"/>
      <c r="I215" s="92"/>
      <c r="J215" s="92"/>
      <c r="Q215" s="1"/>
      <c r="R215" s="1"/>
      <c r="S215" s="1"/>
      <c r="T215" s="1"/>
      <c r="U215" s="1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</row>
    <row r="216" spans="7:142" hidden="1" x14ac:dyDescent="0.2">
      <c r="G216" s="92">
        <v>99</v>
      </c>
      <c r="H216" s="92">
        <v>33</v>
      </c>
      <c r="I216" s="92"/>
      <c r="J216" s="92"/>
      <c r="Q216" s="1"/>
      <c r="R216" s="1"/>
      <c r="S216" s="1"/>
      <c r="T216" s="1"/>
      <c r="U216" s="1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</row>
    <row r="217" spans="7:142" hidden="1" x14ac:dyDescent="0.2">
      <c r="G217" s="92">
        <v>100</v>
      </c>
      <c r="H217" s="92"/>
      <c r="I217" s="92"/>
      <c r="J217" s="92"/>
      <c r="Q217" s="1"/>
      <c r="R217" s="1"/>
      <c r="S217" s="1"/>
      <c r="T217" s="1"/>
      <c r="U217" s="1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</row>
    <row r="218" spans="7:142" hidden="1" x14ac:dyDescent="0.2">
      <c r="G218" s="92">
        <v>101</v>
      </c>
      <c r="H218" s="92"/>
      <c r="I218" s="92"/>
      <c r="J218" s="92"/>
      <c r="Q218" s="1"/>
      <c r="R218" s="1"/>
      <c r="S218" s="1"/>
      <c r="T218" s="1"/>
      <c r="U218" s="1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</row>
    <row r="219" spans="7:142" hidden="1" x14ac:dyDescent="0.2">
      <c r="G219" s="92">
        <v>102</v>
      </c>
      <c r="H219" s="92">
        <v>34</v>
      </c>
      <c r="I219" s="92">
        <v>17</v>
      </c>
      <c r="J219" s="92">
        <v>11</v>
      </c>
      <c r="Q219" s="1"/>
      <c r="R219" s="1"/>
      <c r="S219" s="1"/>
      <c r="T219" s="1"/>
      <c r="U219" s="1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</row>
    <row r="220" spans="7:142" hidden="1" x14ac:dyDescent="0.2">
      <c r="G220" s="92">
        <v>103</v>
      </c>
      <c r="H220" s="92"/>
      <c r="I220" s="92"/>
      <c r="J220" s="92"/>
      <c r="Q220" s="1"/>
      <c r="R220" s="1"/>
      <c r="S220" s="1"/>
      <c r="T220" s="1"/>
      <c r="U220" s="1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</row>
    <row r="221" spans="7:142" hidden="1" x14ac:dyDescent="0.2">
      <c r="G221" s="92">
        <v>104</v>
      </c>
      <c r="H221" s="92"/>
      <c r="I221" s="92"/>
      <c r="J221" s="92"/>
      <c r="Q221" s="1"/>
      <c r="R221" s="1"/>
      <c r="S221" s="1"/>
      <c r="T221" s="1"/>
      <c r="U221" s="1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</row>
    <row r="222" spans="7:142" hidden="1" x14ac:dyDescent="0.2">
      <c r="G222" s="92">
        <v>105</v>
      </c>
      <c r="H222" s="92">
        <v>35</v>
      </c>
      <c r="I222" s="92"/>
      <c r="J222" s="92"/>
      <c r="Q222" s="1"/>
      <c r="R222" s="1"/>
      <c r="S222" s="1"/>
      <c r="T222" s="1"/>
      <c r="U222" s="1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</row>
    <row r="223" spans="7:142" hidden="1" x14ac:dyDescent="0.2">
      <c r="G223" s="92">
        <v>106</v>
      </c>
      <c r="H223" s="92"/>
      <c r="I223" s="92"/>
      <c r="J223" s="92"/>
      <c r="Q223" s="1"/>
      <c r="R223" s="1"/>
      <c r="S223" s="1"/>
      <c r="T223" s="1"/>
      <c r="U223" s="1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</row>
    <row r="224" spans="7:142" hidden="1" x14ac:dyDescent="0.2">
      <c r="G224" s="92">
        <v>107</v>
      </c>
      <c r="H224" s="92"/>
      <c r="I224" s="92"/>
      <c r="J224" s="92"/>
      <c r="Q224" s="1"/>
      <c r="R224" s="1"/>
      <c r="S224" s="1"/>
      <c r="T224" s="1"/>
      <c r="U224" s="1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</row>
    <row r="225" spans="7:142" hidden="1" x14ac:dyDescent="0.2">
      <c r="G225" s="92">
        <v>108</v>
      </c>
      <c r="H225" s="92">
        <v>36</v>
      </c>
      <c r="I225" s="92">
        <v>18</v>
      </c>
      <c r="J225" s="92">
        <v>12</v>
      </c>
      <c r="Q225" s="1"/>
      <c r="R225" s="1"/>
      <c r="S225" s="1"/>
      <c r="T225" s="1"/>
      <c r="U225" s="1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</row>
    <row r="226" spans="7:142" hidden="1" x14ac:dyDescent="0.2">
      <c r="G226" s="92">
        <v>109</v>
      </c>
      <c r="H226" s="92"/>
      <c r="I226" s="92"/>
      <c r="J226" s="92"/>
      <c r="Q226" s="1"/>
      <c r="R226" s="1"/>
      <c r="S226" s="1"/>
      <c r="T226" s="1"/>
      <c r="U226" s="1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</row>
    <row r="227" spans="7:142" hidden="1" x14ac:dyDescent="0.2">
      <c r="G227" s="92">
        <v>110</v>
      </c>
      <c r="H227" s="92"/>
      <c r="I227" s="92"/>
      <c r="J227" s="92"/>
      <c r="Q227" s="1"/>
      <c r="R227" s="1"/>
      <c r="S227" s="1"/>
      <c r="T227" s="1"/>
      <c r="U227" s="1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</row>
    <row r="228" spans="7:142" hidden="1" x14ac:dyDescent="0.2">
      <c r="G228" s="92">
        <v>111</v>
      </c>
      <c r="H228" s="92">
        <v>37</v>
      </c>
      <c r="I228" s="92"/>
      <c r="J228" s="92"/>
      <c r="Q228" s="1"/>
      <c r="R228" s="1"/>
      <c r="S228" s="1"/>
      <c r="T228" s="1"/>
      <c r="U228" s="1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</row>
    <row r="229" spans="7:142" hidden="1" x14ac:dyDescent="0.2">
      <c r="G229" s="92">
        <v>112</v>
      </c>
      <c r="H229" s="92"/>
      <c r="I229" s="92"/>
      <c r="J229" s="92"/>
      <c r="Q229" s="1"/>
      <c r="R229" s="1"/>
      <c r="S229" s="1"/>
      <c r="T229" s="1"/>
      <c r="U229" s="1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</row>
    <row r="230" spans="7:142" hidden="1" x14ac:dyDescent="0.2">
      <c r="G230" s="92">
        <v>113</v>
      </c>
      <c r="H230" s="92"/>
      <c r="I230" s="92"/>
      <c r="J230" s="92"/>
      <c r="Q230" s="1"/>
      <c r="R230" s="1"/>
      <c r="S230" s="1"/>
      <c r="T230" s="1"/>
      <c r="U230" s="1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</row>
    <row r="231" spans="7:142" hidden="1" x14ac:dyDescent="0.2">
      <c r="G231" s="92">
        <v>114</v>
      </c>
      <c r="H231" s="92">
        <v>38</v>
      </c>
      <c r="I231" s="92">
        <v>19</v>
      </c>
      <c r="J231" s="92">
        <v>13</v>
      </c>
      <c r="Q231" s="1"/>
      <c r="R231" s="1"/>
      <c r="S231" s="1"/>
      <c r="T231" s="1"/>
      <c r="U231" s="1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</row>
    <row r="232" spans="7:142" hidden="1" x14ac:dyDescent="0.2">
      <c r="G232" s="92">
        <v>115</v>
      </c>
      <c r="H232" s="92"/>
      <c r="I232" s="92"/>
      <c r="J232" s="92"/>
      <c r="Q232" s="1"/>
      <c r="R232" s="1"/>
      <c r="S232" s="1"/>
      <c r="T232" s="1"/>
      <c r="U232" s="1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</row>
    <row r="233" spans="7:142" hidden="1" x14ac:dyDescent="0.2">
      <c r="G233" s="92">
        <v>116</v>
      </c>
      <c r="H233" s="92"/>
      <c r="I233" s="92"/>
      <c r="J233" s="92"/>
      <c r="Q233" s="1"/>
      <c r="R233" s="1"/>
      <c r="S233" s="1"/>
      <c r="T233" s="1"/>
      <c r="U233" s="1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</row>
    <row r="234" spans="7:142" hidden="1" x14ac:dyDescent="0.2">
      <c r="G234" s="92">
        <v>117</v>
      </c>
      <c r="H234" s="92">
        <v>39</v>
      </c>
      <c r="I234" s="92"/>
      <c r="J234" s="92"/>
      <c r="Q234" s="1"/>
      <c r="R234" s="1"/>
      <c r="S234" s="1"/>
      <c r="T234" s="1"/>
      <c r="U234" s="1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</row>
    <row r="235" spans="7:142" hidden="1" x14ac:dyDescent="0.2">
      <c r="G235" s="92">
        <v>118</v>
      </c>
      <c r="H235" s="92"/>
      <c r="I235" s="92"/>
      <c r="J235" s="92"/>
      <c r="Q235" s="1"/>
      <c r="R235" s="1"/>
      <c r="S235" s="1"/>
      <c r="T235" s="1"/>
      <c r="U235" s="1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</row>
    <row r="236" spans="7:142" hidden="1" x14ac:dyDescent="0.2">
      <c r="G236" s="92">
        <v>119</v>
      </c>
      <c r="H236" s="92"/>
      <c r="I236" s="92"/>
      <c r="J236" s="92"/>
      <c r="Q236" s="1"/>
      <c r="R236" s="1"/>
      <c r="S236" s="1"/>
      <c r="T236" s="1"/>
      <c r="U236" s="1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</row>
    <row r="237" spans="7:142" hidden="1" x14ac:dyDescent="0.2">
      <c r="G237" s="92">
        <v>120</v>
      </c>
      <c r="H237" s="92">
        <v>40</v>
      </c>
      <c r="I237" s="92">
        <v>20</v>
      </c>
      <c r="J237" s="92">
        <v>14</v>
      </c>
      <c r="Q237" s="1"/>
      <c r="R237" s="1"/>
      <c r="S237" s="1"/>
      <c r="T237" s="1"/>
      <c r="U237" s="1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</row>
    <row r="238" spans="7:142" x14ac:dyDescent="0.2">
      <c r="Q238" s="1"/>
      <c r="R238" s="1"/>
      <c r="S238" s="1"/>
      <c r="T238" s="1"/>
      <c r="U238" s="1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</row>
    <row r="239" spans="7:142" x14ac:dyDescent="0.2">
      <c r="Q239" s="1"/>
      <c r="R239" s="1"/>
      <c r="S239" s="1"/>
      <c r="T239" s="1"/>
      <c r="U239" s="1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</row>
    <row r="240" spans="7:142" x14ac:dyDescent="0.2">
      <c r="Q240" s="1"/>
      <c r="R240" s="1"/>
      <c r="S240" s="1"/>
      <c r="T240" s="1"/>
      <c r="U240" s="1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</row>
    <row r="241" spans="17:142" x14ac:dyDescent="0.2">
      <c r="Q241" s="1"/>
      <c r="R241" s="1"/>
      <c r="S241" s="1"/>
      <c r="T241" s="1"/>
      <c r="U241" s="1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</row>
    <row r="242" spans="17:142" x14ac:dyDescent="0.2">
      <c r="Q242" s="1"/>
      <c r="R242" s="1"/>
      <c r="S242" s="1"/>
      <c r="T242" s="1"/>
      <c r="U242" s="1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</row>
    <row r="243" spans="17:142" x14ac:dyDescent="0.2">
      <c r="Q243" s="1"/>
      <c r="R243" s="1"/>
      <c r="S243" s="1"/>
      <c r="T243" s="1"/>
      <c r="U243" s="1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</row>
    <row r="244" spans="17:142" x14ac:dyDescent="0.2">
      <c r="Q244" s="1"/>
      <c r="R244" s="1"/>
      <c r="S244" s="1"/>
      <c r="T244" s="1"/>
      <c r="U244" s="1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</row>
    <row r="245" spans="17:142" x14ac:dyDescent="0.2">
      <c r="Q245" s="1"/>
      <c r="R245" s="1"/>
      <c r="S245" s="1"/>
      <c r="T245" s="1"/>
      <c r="U245" s="1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</row>
    <row r="246" spans="17:142" x14ac:dyDescent="0.2">
      <c r="Q246" s="1"/>
      <c r="R246" s="1"/>
      <c r="S246" s="1"/>
      <c r="T246" s="1"/>
      <c r="U246" s="1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</row>
    <row r="247" spans="17:142" x14ac:dyDescent="0.2">
      <c r="Q247" s="1"/>
      <c r="R247" s="1"/>
      <c r="S247" s="1"/>
      <c r="T247" s="1"/>
      <c r="U247" s="1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</row>
    <row r="248" spans="17:142" x14ac:dyDescent="0.2">
      <c r="Q248" s="1"/>
      <c r="R248" s="1"/>
      <c r="S248" s="1"/>
      <c r="T248" s="1"/>
      <c r="U248" s="1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</row>
    <row r="249" spans="17:142" x14ac:dyDescent="0.2">
      <c r="Q249" s="1"/>
      <c r="R249" s="1"/>
      <c r="S249" s="1"/>
      <c r="T249" s="1"/>
      <c r="U249" s="1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</row>
    <row r="250" spans="17:142" x14ac:dyDescent="0.2">
      <c r="Q250" s="1"/>
      <c r="R250" s="1"/>
      <c r="S250" s="1"/>
      <c r="T250" s="1"/>
      <c r="U250" s="1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</row>
    <row r="251" spans="17:142" x14ac:dyDescent="0.2">
      <c r="Q251" s="1"/>
      <c r="R251" s="1"/>
      <c r="S251" s="1"/>
      <c r="T251" s="1"/>
      <c r="U251" s="1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</row>
    <row r="252" spans="17:142" x14ac:dyDescent="0.2">
      <c r="Q252" s="1"/>
      <c r="R252" s="1"/>
      <c r="S252" s="1"/>
      <c r="T252" s="1"/>
      <c r="U252" s="1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</row>
    <row r="253" spans="17:142" x14ac:dyDescent="0.2">
      <c r="Q253" s="1"/>
      <c r="R253" s="1"/>
      <c r="S253" s="1"/>
      <c r="T253" s="1"/>
      <c r="U253" s="1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</row>
    <row r="254" spans="17:142" x14ac:dyDescent="0.2">
      <c r="Q254" s="1"/>
      <c r="R254" s="1"/>
      <c r="S254" s="1"/>
      <c r="T254" s="1"/>
      <c r="U254" s="1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</row>
    <row r="255" spans="17:142" x14ac:dyDescent="0.2">
      <c r="Q255" s="1"/>
      <c r="R255" s="1"/>
      <c r="S255" s="1"/>
      <c r="T255" s="1"/>
      <c r="U255" s="1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</row>
    <row r="256" spans="17:142" x14ac:dyDescent="0.2">
      <c r="Q256" s="1"/>
      <c r="R256" s="1"/>
      <c r="S256" s="1"/>
      <c r="T256" s="1"/>
      <c r="U256" s="1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</row>
    <row r="257" spans="17:142" x14ac:dyDescent="0.2">
      <c r="Q257" s="1"/>
      <c r="R257" s="1"/>
      <c r="S257" s="1"/>
      <c r="T257" s="1"/>
      <c r="U257" s="1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</row>
    <row r="258" spans="17:142" x14ac:dyDescent="0.2">
      <c r="Q258" s="1"/>
      <c r="R258" s="1"/>
      <c r="S258" s="1"/>
      <c r="T258" s="1"/>
      <c r="U258" s="1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</row>
    <row r="259" spans="17:142" x14ac:dyDescent="0.2">
      <c r="Q259" s="1"/>
      <c r="R259" s="1"/>
      <c r="S259" s="1"/>
      <c r="T259" s="1"/>
      <c r="U259" s="1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</row>
    <row r="260" spans="17:142" x14ac:dyDescent="0.2">
      <c r="Q260" s="1"/>
      <c r="R260" s="1"/>
      <c r="S260" s="1"/>
      <c r="T260" s="1"/>
      <c r="U260" s="1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</row>
    <row r="261" spans="17:142" x14ac:dyDescent="0.2">
      <c r="Q261" s="1"/>
      <c r="R261" s="1"/>
      <c r="S261" s="1"/>
      <c r="T261" s="1"/>
      <c r="U261" s="1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</row>
    <row r="262" spans="17:142" x14ac:dyDescent="0.2">
      <c r="Q262" s="1"/>
      <c r="R262" s="1"/>
      <c r="S262" s="1"/>
      <c r="T262" s="1"/>
      <c r="U262" s="1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</row>
    <row r="263" spans="17:142" x14ac:dyDescent="0.2">
      <c r="Q263" s="1"/>
      <c r="R263" s="1"/>
      <c r="S263" s="1"/>
      <c r="T263" s="1"/>
      <c r="U263" s="1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</row>
    <row r="264" spans="17:142" x14ac:dyDescent="0.2">
      <c r="Q264" s="1"/>
      <c r="R264" s="1"/>
      <c r="S264" s="1"/>
      <c r="T264" s="1"/>
      <c r="U264" s="1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</row>
    <row r="265" spans="17:142" x14ac:dyDescent="0.2">
      <c r="Q265" s="1"/>
      <c r="R265" s="1"/>
      <c r="S265" s="1"/>
      <c r="T265" s="1"/>
      <c r="U265" s="1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</row>
    <row r="266" spans="17:142" x14ac:dyDescent="0.2">
      <c r="Q266" s="1"/>
      <c r="R266" s="1"/>
      <c r="S266" s="1"/>
      <c r="T266" s="1"/>
      <c r="U266" s="1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</row>
    <row r="267" spans="17:142" x14ac:dyDescent="0.2">
      <c r="Q267" s="1"/>
      <c r="R267" s="1"/>
      <c r="S267" s="1"/>
      <c r="T267" s="1"/>
      <c r="U267" s="1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  <c r="CX267" s="29"/>
      <c r="CY267" s="29"/>
      <c r="CZ267" s="29"/>
      <c r="DA267" s="29"/>
      <c r="DB267" s="29"/>
      <c r="DC267" s="29"/>
      <c r="DD267" s="29"/>
      <c r="DE267" s="29"/>
      <c r="DF267" s="29"/>
      <c r="DG267" s="29"/>
      <c r="DH267" s="29"/>
      <c r="DI267" s="29"/>
      <c r="DJ267" s="29"/>
      <c r="DK267" s="29"/>
      <c r="DL267" s="29"/>
      <c r="DM267" s="29"/>
      <c r="DN267" s="29"/>
      <c r="DO267" s="29"/>
      <c r="DP267" s="29"/>
      <c r="DQ267" s="29"/>
      <c r="DR267" s="29"/>
      <c r="DS267" s="29"/>
      <c r="DT267" s="29"/>
      <c r="DU267" s="29"/>
      <c r="DV267" s="29"/>
      <c r="DW267" s="29"/>
      <c r="DX267" s="29"/>
      <c r="DY267" s="29"/>
      <c r="DZ267" s="29"/>
      <c r="EA267" s="29"/>
      <c r="EB267" s="29"/>
      <c r="EC267" s="29"/>
      <c r="ED267" s="29"/>
      <c r="EE267" s="29"/>
      <c r="EF267" s="29"/>
      <c r="EG267" s="29"/>
      <c r="EH267" s="29"/>
      <c r="EI267" s="29"/>
      <c r="EJ267" s="29"/>
      <c r="EK267" s="29"/>
      <c r="EL267" s="29"/>
    </row>
    <row r="268" spans="17:142" x14ac:dyDescent="0.2">
      <c r="Q268" s="1"/>
      <c r="R268" s="1"/>
      <c r="S268" s="1"/>
      <c r="T268" s="1"/>
      <c r="U268" s="1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</row>
    <row r="269" spans="17:142" x14ac:dyDescent="0.2">
      <c r="Q269" s="1"/>
      <c r="R269" s="1"/>
      <c r="S269" s="1"/>
      <c r="T269" s="1"/>
      <c r="U269" s="1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</row>
    <row r="270" spans="17:142" x14ac:dyDescent="0.2">
      <c r="Q270" s="1"/>
      <c r="R270" s="1"/>
      <c r="S270" s="1"/>
      <c r="T270" s="1"/>
      <c r="U270" s="1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</row>
    <row r="271" spans="17:142" x14ac:dyDescent="0.2">
      <c r="Q271" s="1"/>
      <c r="R271" s="1"/>
      <c r="S271" s="1"/>
      <c r="T271" s="1"/>
      <c r="U271" s="1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</row>
    <row r="272" spans="17:142" x14ac:dyDescent="0.2">
      <c r="Q272" s="1"/>
      <c r="R272" s="1"/>
      <c r="S272" s="1"/>
      <c r="T272" s="1"/>
      <c r="U272" s="1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  <c r="EG272" s="29"/>
      <c r="EH272" s="29"/>
      <c r="EI272" s="29"/>
      <c r="EJ272" s="29"/>
      <c r="EK272" s="29"/>
      <c r="EL272" s="29"/>
    </row>
    <row r="273" spans="17:142" x14ac:dyDescent="0.2">
      <c r="Q273" s="1"/>
      <c r="R273" s="1"/>
      <c r="S273" s="1"/>
      <c r="T273" s="1"/>
      <c r="U273" s="1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</row>
    <row r="274" spans="17:142" x14ac:dyDescent="0.2">
      <c r="Q274" s="1"/>
      <c r="R274" s="1"/>
      <c r="S274" s="1"/>
      <c r="T274" s="1"/>
      <c r="U274" s="1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</row>
    <row r="275" spans="17:142" x14ac:dyDescent="0.2">
      <c r="Q275" s="1"/>
      <c r="R275" s="1"/>
      <c r="S275" s="1"/>
      <c r="T275" s="1"/>
      <c r="U275" s="1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</row>
    <row r="276" spans="17:142" x14ac:dyDescent="0.2">
      <c r="Q276" s="1"/>
      <c r="R276" s="1"/>
      <c r="S276" s="1"/>
      <c r="T276" s="1"/>
      <c r="U276" s="1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</row>
    <row r="277" spans="17:142" x14ac:dyDescent="0.2">
      <c r="Q277" s="1"/>
      <c r="R277" s="1"/>
      <c r="S277" s="1"/>
      <c r="T277" s="1"/>
      <c r="U277" s="1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</row>
    <row r="278" spans="17:142" x14ac:dyDescent="0.2">
      <c r="Q278" s="1"/>
      <c r="R278" s="1"/>
      <c r="S278" s="1"/>
      <c r="T278" s="1"/>
      <c r="U278" s="1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</row>
    <row r="279" spans="17:142" x14ac:dyDescent="0.2">
      <c r="Q279" s="1"/>
      <c r="R279" s="1"/>
      <c r="S279" s="1"/>
      <c r="T279" s="1"/>
      <c r="U279" s="1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</row>
    <row r="280" spans="17:142" x14ac:dyDescent="0.2">
      <c r="Q280" s="1"/>
      <c r="R280" s="1"/>
      <c r="S280" s="1"/>
      <c r="T280" s="1"/>
      <c r="U280" s="1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  <c r="CX280" s="29"/>
      <c r="CY280" s="29"/>
      <c r="CZ280" s="29"/>
      <c r="DA280" s="29"/>
      <c r="DB280" s="29"/>
      <c r="DC280" s="29"/>
      <c r="DD280" s="29"/>
      <c r="DE280" s="29"/>
      <c r="DF280" s="29"/>
      <c r="DG280" s="29"/>
      <c r="DH280" s="29"/>
      <c r="DI280" s="29"/>
      <c r="DJ280" s="29"/>
      <c r="DK280" s="29"/>
      <c r="DL280" s="29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  <c r="EG280" s="29"/>
      <c r="EH280" s="29"/>
      <c r="EI280" s="29"/>
      <c r="EJ280" s="29"/>
      <c r="EK280" s="29"/>
      <c r="EL280" s="29"/>
    </row>
    <row r="281" spans="17:142" x14ac:dyDescent="0.2">
      <c r="Q281" s="1"/>
      <c r="R281" s="1"/>
      <c r="S281" s="1"/>
      <c r="T281" s="1"/>
      <c r="U281" s="1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  <c r="CX281" s="29"/>
      <c r="CY281" s="29"/>
      <c r="CZ281" s="29"/>
      <c r="DA281" s="29"/>
      <c r="DB281" s="29"/>
      <c r="DC281" s="29"/>
      <c r="DD281" s="29"/>
      <c r="DE281" s="29"/>
      <c r="DF281" s="29"/>
      <c r="DG281" s="29"/>
      <c r="DH281" s="29"/>
      <c r="DI281" s="29"/>
      <c r="DJ281" s="29"/>
      <c r="DK281" s="29"/>
      <c r="DL281" s="29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  <c r="EG281" s="29"/>
      <c r="EH281" s="29"/>
      <c r="EI281" s="29"/>
      <c r="EJ281" s="29"/>
      <c r="EK281" s="29"/>
      <c r="EL281" s="29"/>
    </row>
    <row r="282" spans="17:142" x14ac:dyDescent="0.2">
      <c r="Q282" s="1"/>
      <c r="R282" s="1"/>
      <c r="S282" s="1"/>
      <c r="T282" s="1"/>
      <c r="U282" s="1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  <c r="CX282" s="29"/>
      <c r="CY282" s="29"/>
      <c r="CZ282" s="29"/>
      <c r="DA282" s="29"/>
      <c r="DB282" s="29"/>
      <c r="DC282" s="29"/>
      <c r="DD282" s="29"/>
      <c r="DE282" s="29"/>
      <c r="DF282" s="29"/>
      <c r="DG282" s="29"/>
      <c r="DH282" s="29"/>
      <c r="DI282" s="29"/>
      <c r="DJ282" s="29"/>
      <c r="DK282" s="29"/>
      <c r="DL282" s="29"/>
      <c r="DM282" s="29"/>
      <c r="DN282" s="29"/>
      <c r="DO282" s="29"/>
      <c r="DP282" s="29"/>
      <c r="DQ282" s="29"/>
      <c r="DR282" s="29"/>
      <c r="DS282" s="29"/>
      <c r="DT282" s="29"/>
      <c r="DU282" s="29"/>
      <c r="DV282" s="29"/>
      <c r="DW282" s="29"/>
      <c r="DX282" s="29"/>
      <c r="DY282" s="29"/>
      <c r="DZ282" s="29"/>
      <c r="EA282" s="29"/>
      <c r="EB282" s="29"/>
      <c r="EC282" s="29"/>
      <c r="ED282" s="29"/>
      <c r="EE282" s="29"/>
      <c r="EF282" s="29"/>
      <c r="EG282" s="29"/>
      <c r="EH282" s="29"/>
      <c r="EI282" s="29"/>
      <c r="EJ282" s="29"/>
      <c r="EK282" s="29"/>
      <c r="EL282" s="29"/>
    </row>
    <row r="283" spans="17:142" x14ac:dyDescent="0.2">
      <c r="Q283" s="1"/>
      <c r="R283" s="1"/>
      <c r="S283" s="1"/>
      <c r="T283" s="1"/>
      <c r="U283" s="1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  <c r="CX283" s="29"/>
      <c r="CY283" s="29"/>
      <c r="CZ283" s="29"/>
      <c r="DA283" s="29"/>
      <c r="DB283" s="29"/>
      <c r="DC283" s="29"/>
      <c r="DD283" s="29"/>
      <c r="DE283" s="29"/>
      <c r="DF283" s="29"/>
      <c r="DG283" s="29"/>
      <c r="DH283" s="29"/>
      <c r="DI283" s="29"/>
      <c r="DJ283" s="29"/>
      <c r="DK283" s="29"/>
      <c r="DL283" s="29"/>
      <c r="DM283" s="29"/>
      <c r="DN283" s="29"/>
      <c r="DO283" s="29"/>
      <c r="DP283" s="29"/>
      <c r="DQ283" s="29"/>
      <c r="DR283" s="29"/>
      <c r="DS283" s="29"/>
      <c r="DT283" s="29"/>
      <c r="DU283" s="29"/>
      <c r="DV283" s="29"/>
      <c r="DW283" s="29"/>
      <c r="DX283" s="29"/>
      <c r="DY283" s="29"/>
      <c r="DZ283" s="29"/>
      <c r="EA283" s="29"/>
      <c r="EB283" s="29"/>
      <c r="EC283" s="29"/>
      <c r="ED283" s="29"/>
      <c r="EE283" s="29"/>
      <c r="EF283" s="29"/>
      <c r="EG283" s="29"/>
      <c r="EH283" s="29"/>
      <c r="EI283" s="29"/>
      <c r="EJ283" s="29"/>
      <c r="EK283" s="29"/>
      <c r="EL283" s="29"/>
    </row>
    <row r="284" spans="17:142" x14ac:dyDescent="0.2">
      <c r="Q284" s="1"/>
      <c r="R284" s="1"/>
      <c r="S284" s="1"/>
      <c r="T284" s="1"/>
      <c r="U284" s="1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  <c r="CX284" s="29"/>
      <c r="CY284" s="29"/>
      <c r="CZ284" s="29"/>
      <c r="DA284" s="29"/>
      <c r="DB284" s="29"/>
      <c r="DC284" s="29"/>
      <c r="DD284" s="29"/>
      <c r="DE284" s="29"/>
      <c r="DF284" s="29"/>
      <c r="DG284" s="29"/>
      <c r="DH284" s="29"/>
      <c r="DI284" s="29"/>
      <c r="DJ284" s="29"/>
      <c r="DK284" s="29"/>
      <c r="DL284" s="29"/>
      <c r="DM284" s="29"/>
      <c r="DN284" s="29"/>
      <c r="DO284" s="29"/>
      <c r="DP284" s="29"/>
      <c r="DQ284" s="29"/>
      <c r="DR284" s="29"/>
      <c r="DS284" s="29"/>
      <c r="DT284" s="29"/>
      <c r="DU284" s="29"/>
      <c r="DV284" s="29"/>
      <c r="DW284" s="29"/>
      <c r="DX284" s="29"/>
      <c r="DY284" s="29"/>
      <c r="DZ284" s="29"/>
      <c r="EA284" s="29"/>
      <c r="EB284" s="29"/>
      <c r="EC284" s="29"/>
      <c r="ED284" s="29"/>
      <c r="EE284" s="29"/>
      <c r="EF284" s="29"/>
      <c r="EG284" s="29"/>
      <c r="EH284" s="29"/>
      <c r="EI284" s="29"/>
      <c r="EJ284" s="29"/>
      <c r="EK284" s="29"/>
      <c r="EL284" s="29"/>
    </row>
    <row r="285" spans="17:142" x14ac:dyDescent="0.2">
      <c r="Q285" s="1"/>
      <c r="R285" s="1"/>
      <c r="S285" s="1"/>
      <c r="T285" s="1"/>
      <c r="U285" s="1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</row>
    <row r="286" spans="17:142" x14ac:dyDescent="0.2">
      <c r="Q286" s="1"/>
      <c r="R286" s="1"/>
      <c r="S286" s="1"/>
      <c r="T286" s="1"/>
      <c r="U286" s="1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  <c r="CU286" s="29"/>
      <c r="CV286" s="29"/>
      <c r="CW286" s="29"/>
      <c r="CX286" s="29"/>
      <c r="CY286" s="29"/>
      <c r="CZ286" s="29"/>
      <c r="DA286" s="29"/>
      <c r="DB286" s="29"/>
      <c r="DC286" s="29"/>
      <c r="DD286" s="29"/>
      <c r="DE286" s="29"/>
      <c r="DF286" s="29"/>
      <c r="DG286" s="29"/>
      <c r="DH286" s="29"/>
      <c r="DI286" s="29"/>
      <c r="DJ286" s="29"/>
      <c r="DK286" s="29"/>
      <c r="DL286" s="29"/>
      <c r="DM286" s="29"/>
      <c r="DN286" s="29"/>
      <c r="DO286" s="29"/>
      <c r="DP286" s="29"/>
      <c r="DQ286" s="29"/>
      <c r="DR286" s="29"/>
      <c r="DS286" s="29"/>
      <c r="DT286" s="29"/>
      <c r="DU286" s="29"/>
      <c r="DV286" s="29"/>
      <c r="DW286" s="29"/>
      <c r="DX286" s="29"/>
      <c r="DY286" s="29"/>
      <c r="DZ286" s="29"/>
      <c r="EA286" s="29"/>
      <c r="EB286" s="29"/>
      <c r="EC286" s="29"/>
      <c r="ED286" s="29"/>
      <c r="EE286" s="29"/>
      <c r="EF286" s="29"/>
      <c r="EG286" s="29"/>
      <c r="EH286" s="29"/>
      <c r="EI286" s="29"/>
      <c r="EJ286" s="29"/>
      <c r="EK286" s="29"/>
      <c r="EL286" s="29"/>
    </row>
    <row r="287" spans="17:142" x14ac:dyDescent="0.2">
      <c r="Q287" s="1"/>
      <c r="R287" s="1"/>
      <c r="S287" s="1"/>
      <c r="T287" s="1"/>
      <c r="U287" s="1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  <c r="CX287" s="29"/>
      <c r="CY287" s="29"/>
      <c r="CZ287" s="29"/>
      <c r="DA287" s="29"/>
      <c r="DB287" s="29"/>
      <c r="DC287" s="29"/>
      <c r="DD287" s="29"/>
      <c r="DE287" s="29"/>
      <c r="DF287" s="29"/>
      <c r="DG287" s="29"/>
      <c r="DH287" s="29"/>
      <c r="DI287" s="29"/>
      <c r="DJ287" s="29"/>
      <c r="DK287" s="29"/>
      <c r="DL287" s="29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29"/>
      <c r="EG287" s="29"/>
      <c r="EH287" s="29"/>
      <c r="EI287" s="29"/>
      <c r="EJ287" s="29"/>
      <c r="EK287" s="29"/>
      <c r="EL287" s="29"/>
    </row>
    <row r="288" spans="17:142" x14ac:dyDescent="0.2">
      <c r="Q288" s="1"/>
      <c r="R288" s="1"/>
      <c r="S288" s="1"/>
      <c r="T288" s="1"/>
      <c r="U288" s="1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  <c r="CX288" s="29"/>
      <c r="CY288" s="29"/>
      <c r="CZ288" s="29"/>
      <c r="DA288" s="29"/>
      <c r="DB288" s="29"/>
      <c r="DC288" s="29"/>
      <c r="DD288" s="29"/>
      <c r="DE288" s="29"/>
      <c r="DF288" s="29"/>
      <c r="DG288" s="29"/>
      <c r="DH288" s="29"/>
      <c r="DI288" s="29"/>
      <c r="DJ288" s="29"/>
      <c r="DK288" s="29"/>
      <c r="DL288" s="29"/>
      <c r="DM288" s="29"/>
      <c r="DN288" s="29"/>
      <c r="DO288" s="29"/>
      <c r="DP288" s="29"/>
      <c r="DQ288" s="29"/>
      <c r="DR288" s="29"/>
      <c r="DS288" s="29"/>
      <c r="DT288" s="29"/>
      <c r="DU288" s="29"/>
      <c r="DV288" s="29"/>
      <c r="DW288" s="29"/>
      <c r="DX288" s="29"/>
      <c r="DY288" s="29"/>
      <c r="DZ288" s="29"/>
      <c r="EA288" s="29"/>
      <c r="EB288" s="29"/>
      <c r="EC288" s="29"/>
      <c r="ED288" s="29"/>
      <c r="EE288" s="29"/>
      <c r="EF288" s="29"/>
      <c r="EG288" s="29"/>
      <c r="EH288" s="29"/>
      <c r="EI288" s="29"/>
      <c r="EJ288" s="29"/>
      <c r="EK288" s="29"/>
      <c r="EL288" s="29"/>
    </row>
    <row r="289" spans="17:142" x14ac:dyDescent="0.2">
      <c r="Q289" s="1"/>
      <c r="R289" s="1"/>
      <c r="S289" s="1"/>
      <c r="T289" s="1"/>
      <c r="U289" s="1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  <c r="CS289" s="29"/>
      <c r="CT289" s="29"/>
      <c r="CU289" s="29"/>
      <c r="CV289" s="29"/>
      <c r="CW289" s="29"/>
      <c r="CX289" s="29"/>
      <c r="CY289" s="29"/>
      <c r="CZ289" s="29"/>
      <c r="DA289" s="29"/>
      <c r="DB289" s="29"/>
      <c r="DC289" s="29"/>
      <c r="DD289" s="29"/>
      <c r="DE289" s="29"/>
      <c r="DF289" s="29"/>
      <c r="DG289" s="29"/>
      <c r="DH289" s="29"/>
      <c r="DI289" s="29"/>
      <c r="DJ289" s="29"/>
      <c r="DK289" s="29"/>
      <c r="DL289" s="29"/>
      <c r="DM289" s="29"/>
      <c r="DN289" s="29"/>
      <c r="DO289" s="29"/>
      <c r="DP289" s="29"/>
      <c r="DQ289" s="29"/>
      <c r="DR289" s="29"/>
      <c r="DS289" s="29"/>
      <c r="DT289" s="29"/>
      <c r="DU289" s="29"/>
      <c r="DV289" s="29"/>
      <c r="DW289" s="29"/>
      <c r="DX289" s="29"/>
      <c r="DY289" s="29"/>
      <c r="DZ289" s="29"/>
      <c r="EA289" s="29"/>
      <c r="EB289" s="29"/>
      <c r="EC289" s="29"/>
      <c r="ED289" s="29"/>
      <c r="EE289" s="29"/>
      <c r="EF289" s="29"/>
      <c r="EG289" s="29"/>
      <c r="EH289" s="29"/>
      <c r="EI289" s="29"/>
      <c r="EJ289" s="29"/>
      <c r="EK289" s="29"/>
      <c r="EL289" s="29"/>
    </row>
    <row r="290" spans="17:142" x14ac:dyDescent="0.2">
      <c r="Q290" s="1"/>
      <c r="R290" s="1"/>
      <c r="S290" s="1"/>
      <c r="T290" s="1"/>
      <c r="U290" s="1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  <c r="CU290" s="29"/>
      <c r="CV290" s="29"/>
      <c r="CW290" s="29"/>
      <c r="CX290" s="29"/>
      <c r="CY290" s="29"/>
      <c r="CZ290" s="29"/>
      <c r="DA290" s="29"/>
      <c r="DB290" s="29"/>
      <c r="DC290" s="29"/>
      <c r="DD290" s="29"/>
      <c r="DE290" s="29"/>
      <c r="DF290" s="29"/>
      <c r="DG290" s="29"/>
      <c r="DH290" s="29"/>
      <c r="DI290" s="29"/>
      <c r="DJ290" s="29"/>
      <c r="DK290" s="29"/>
      <c r="DL290" s="29"/>
      <c r="DM290" s="29"/>
      <c r="DN290" s="29"/>
      <c r="DO290" s="29"/>
      <c r="DP290" s="29"/>
      <c r="DQ290" s="29"/>
      <c r="DR290" s="29"/>
      <c r="DS290" s="29"/>
      <c r="DT290" s="29"/>
      <c r="DU290" s="29"/>
      <c r="DV290" s="29"/>
      <c r="DW290" s="29"/>
      <c r="DX290" s="29"/>
      <c r="DY290" s="29"/>
      <c r="DZ290" s="29"/>
      <c r="EA290" s="29"/>
      <c r="EB290" s="29"/>
      <c r="EC290" s="29"/>
      <c r="ED290" s="29"/>
      <c r="EE290" s="29"/>
      <c r="EF290" s="29"/>
      <c r="EG290" s="29"/>
      <c r="EH290" s="29"/>
      <c r="EI290" s="29"/>
      <c r="EJ290" s="29"/>
      <c r="EK290" s="29"/>
      <c r="EL290" s="29"/>
    </row>
    <row r="291" spans="17:142" x14ac:dyDescent="0.2">
      <c r="Q291" s="1"/>
      <c r="R291" s="1"/>
      <c r="S291" s="1"/>
      <c r="T291" s="1"/>
      <c r="U291" s="1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  <c r="CX291" s="29"/>
      <c r="CY291" s="29"/>
      <c r="CZ291" s="29"/>
      <c r="DA291" s="29"/>
      <c r="DB291" s="29"/>
      <c r="DC291" s="29"/>
      <c r="DD291" s="29"/>
      <c r="DE291" s="29"/>
      <c r="DF291" s="29"/>
      <c r="DG291" s="29"/>
      <c r="DH291" s="29"/>
      <c r="DI291" s="29"/>
      <c r="DJ291" s="29"/>
      <c r="DK291" s="29"/>
      <c r="DL291" s="29"/>
      <c r="DM291" s="29"/>
      <c r="DN291" s="29"/>
      <c r="DO291" s="29"/>
      <c r="DP291" s="29"/>
      <c r="DQ291" s="29"/>
      <c r="DR291" s="29"/>
      <c r="DS291" s="29"/>
      <c r="DT291" s="29"/>
      <c r="DU291" s="29"/>
      <c r="DV291" s="29"/>
      <c r="DW291" s="29"/>
      <c r="DX291" s="29"/>
      <c r="DY291" s="29"/>
      <c r="DZ291" s="29"/>
      <c r="EA291" s="29"/>
      <c r="EB291" s="29"/>
      <c r="EC291" s="29"/>
      <c r="ED291" s="29"/>
      <c r="EE291" s="29"/>
      <c r="EF291" s="29"/>
      <c r="EG291" s="29"/>
      <c r="EH291" s="29"/>
      <c r="EI291" s="29"/>
      <c r="EJ291" s="29"/>
      <c r="EK291" s="29"/>
      <c r="EL291" s="29"/>
    </row>
    <row r="292" spans="17:142" x14ac:dyDescent="0.2">
      <c r="Q292" s="1"/>
      <c r="R292" s="1"/>
      <c r="S292" s="1"/>
      <c r="T292" s="1"/>
      <c r="U292" s="1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  <c r="CU292" s="29"/>
      <c r="CV292" s="29"/>
      <c r="CW292" s="29"/>
      <c r="CX292" s="29"/>
      <c r="CY292" s="29"/>
      <c r="CZ292" s="29"/>
      <c r="DA292" s="29"/>
      <c r="DB292" s="29"/>
      <c r="DC292" s="29"/>
      <c r="DD292" s="29"/>
      <c r="DE292" s="29"/>
      <c r="DF292" s="29"/>
      <c r="DG292" s="29"/>
      <c r="DH292" s="29"/>
      <c r="DI292" s="29"/>
      <c r="DJ292" s="29"/>
      <c r="DK292" s="29"/>
      <c r="DL292" s="29"/>
      <c r="DM292" s="29"/>
      <c r="DN292" s="29"/>
      <c r="DO292" s="29"/>
      <c r="DP292" s="29"/>
      <c r="DQ292" s="29"/>
      <c r="DR292" s="29"/>
      <c r="DS292" s="29"/>
      <c r="DT292" s="29"/>
      <c r="DU292" s="29"/>
      <c r="DV292" s="29"/>
      <c r="DW292" s="29"/>
      <c r="DX292" s="29"/>
      <c r="DY292" s="29"/>
      <c r="DZ292" s="29"/>
      <c r="EA292" s="29"/>
      <c r="EB292" s="29"/>
      <c r="EC292" s="29"/>
      <c r="ED292" s="29"/>
      <c r="EE292" s="29"/>
      <c r="EF292" s="29"/>
      <c r="EG292" s="29"/>
      <c r="EH292" s="29"/>
      <c r="EI292" s="29"/>
      <c r="EJ292" s="29"/>
      <c r="EK292" s="29"/>
      <c r="EL292" s="29"/>
    </row>
    <row r="293" spans="17:142" x14ac:dyDescent="0.2">
      <c r="Q293" s="1"/>
      <c r="R293" s="1"/>
      <c r="S293" s="1"/>
      <c r="T293" s="1"/>
      <c r="U293" s="1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  <c r="CU293" s="29"/>
      <c r="CV293" s="29"/>
      <c r="CW293" s="29"/>
      <c r="CX293" s="29"/>
      <c r="CY293" s="29"/>
      <c r="CZ293" s="29"/>
      <c r="DA293" s="29"/>
      <c r="DB293" s="29"/>
      <c r="DC293" s="29"/>
      <c r="DD293" s="29"/>
      <c r="DE293" s="29"/>
      <c r="DF293" s="29"/>
      <c r="DG293" s="29"/>
      <c r="DH293" s="29"/>
      <c r="DI293" s="29"/>
      <c r="DJ293" s="29"/>
      <c r="DK293" s="29"/>
      <c r="DL293" s="29"/>
      <c r="DM293" s="29"/>
      <c r="DN293" s="29"/>
      <c r="DO293" s="29"/>
      <c r="DP293" s="29"/>
      <c r="DQ293" s="29"/>
      <c r="DR293" s="29"/>
      <c r="DS293" s="29"/>
      <c r="DT293" s="29"/>
      <c r="DU293" s="29"/>
      <c r="DV293" s="29"/>
      <c r="DW293" s="29"/>
      <c r="DX293" s="29"/>
      <c r="DY293" s="29"/>
      <c r="DZ293" s="29"/>
      <c r="EA293" s="29"/>
      <c r="EB293" s="29"/>
      <c r="EC293" s="29"/>
      <c r="ED293" s="29"/>
      <c r="EE293" s="29"/>
      <c r="EF293" s="29"/>
      <c r="EG293" s="29"/>
      <c r="EH293" s="29"/>
      <c r="EI293" s="29"/>
      <c r="EJ293" s="29"/>
      <c r="EK293" s="29"/>
      <c r="EL293" s="29"/>
    </row>
    <row r="294" spans="17:142" x14ac:dyDescent="0.2">
      <c r="Q294" s="1"/>
      <c r="R294" s="1"/>
      <c r="S294" s="1"/>
      <c r="T294" s="1"/>
      <c r="U294" s="1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  <c r="CV294" s="29"/>
      <c r="CW294" s="29"/>
      <c r="CX294" s="29"/>
      <c r="CY294" s="29"/>
      <c r="CZ294" s="29"/>
      <c r="DA294" s="29"/>
      <c r="DB294" s="29"/>
      <c r="DC294" s="29"/>
      <c r="DD294" s="29"/>
      <c r="DE294" s="29"/>
      <c r="DF294" s="29"/>
      <c r="DG294" s="29"/>
      <c r="DH294" s="29"/>
      <c r="DI294" s="29"/>
      <c r="DJ294" s="29"/>
      <c r="DK294" s="29"/>
      <c r="DL294" s="29"/>
      <c r="DM294" s="29"/>
      <c r="DN294" s="29"/>
      <c r="DO294" s="29"/>
      <c r="DP294" s="29"/>
      <c r="DQ294" s="29"/>
      <c r="DR294" s="29"/>
      <c r="DS294" s="29"/>
      <c r="DT294" s="29"/>
      <c r="DU294" s="29"/>
      <c r="DV294" s="29"/>
      <c r="DW294" s="29"/>
      <c r="DX294" s="29"/>
      <c r="DY294" s="29"/>
      <c r="DZ294" s="29"/>
      <c r="EA294" s="29"/>
      <c r="EB294" s="29"/>
      <c r="EC294" s="29"/>
      <c r="ED294" s="29"/>
      <c r="EE294" s="29"/>
      <c r="EF294" s="29"/>
      <c r="EG294" s="29"/>
      <c r="EH294" s="29"/>
      <c r="EI294" s="29"/>
      <c r="EJ294" s="29"/>
      <c r="EK294" s="29"/>
      <c r="EL294" s="29"/>
    </row>
    <row r="295" spans="17:142" x14ac:dyDescent="0.2">
      <c r="Q295" s="1"/>
      <c r="R295" s="1"/>
      <c r="S295" s="1"/>
      <c r="T295" s="1"/>
      <c r="U295" s="1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  <c r="CU295" s="29"/>
      <c r="CV295" s="29"/>
      <c r="CW295" s="29"/>
      <c r="CX295" s="29"/>
      <c r="CY295" s="29"/>
      <c r="CZ295" s="29"/>
      <c r="DA295" s="29"/>
      <c r="DB295" s="29"/>
      <c r="DC295" s="29"/>
      <c r="DD295" s="29"/>
      <c r="DE295" s="29"/>
      <c r="DF295" s="29"/>
      <c r="DG295" s="29"/>
      <c r="DH295" s="29"/>
      <c r="DI295" s="29"/>
      <c r="DJ295" s="29"/>
      <c r="DK295" s="29"/>
      <c r="DL295" s="29"/>
      <c r="DM295" s="29"/>
      <c r="DN295" s="29"/>
      <c r="DO295" s="29"/>
      <c r="DP295" s="29"/>
      <c r="DQ295" s="29"/>
      <c r="DR295" s="29"/>
      <c r="DS295" s="29"/>
      <c r="DT295" s="29"/>
      <c r="DU295" s="29"/>
      <c r="DV295" s="29"/>
      <c r="DW295" s="29"/>
      <c r="DX295" s="29"/>
      <c r="DY295" s="29"/>
      <c r="DZ295" s="29"/>
      <c r="EA295" s="29"/>
      <c r="EB295" s="29"/>
      <c r="EC295" s="29"/>
      <c r="ED295" s="29"/>
      <c r="EE295" s="29"/>
      <c r="EF295" s="29"/>
      <c r="EG295" s="29"/>
      <c r="EH295" s="29"/>
      <c r="EI295" s="29"/>
      <c r="EJ295" s="29"/>
      <c r="EK295" s="29"/>
      <c r="EL295" s="29"/>
    </row>
    <row r="296" spans="17:142" x14ac:dyDescent="0.2">
      <c r="Q296" s="1"/>
      <c r="R296" s="1"/>
      <c r="S296" s="1"/>
      <c r="T296" s="1"/>
      <c r="U296" s="1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  <c r="CS296" s="29"/>
      <c r="CT296" s="29"/>
      <c r="CU296" s="29"/>
      <c r="CV296" s="29"/>
      <c r="CW296" s="29"/>
      <c r="CX296" s="29"/>
      <c r="CY296" s="29"/>
      <c r="CZ296" s="29"/>
      <c r="DA296" s="29"/>
      <c r="DB296" s="29"/>
      <c r="DC296" s="29"/>
      <c r="DD296" s="29"/>
      <c r="DE296" s="29"/>
      <c r="DF296" s="29"/>
      <c r="DG296" s="29"/>
      <c r="DH296" s="29"/>
      <c r="DI296" s="29"/>
      <c r="DJ296" s="29"/>
      <c r="DK296" s="29"/>
      <c r="DL296" s="29"/>
      <c r="DM296" s="29"/>
      <c r="DN296" s="29"/>
      <c r="DO296" s="29"/>
      <c r="DP296" s="29"/>
      <c r="DQ296" s="29"/>
      <c r="DR296" s="29"/>
      <c r="DS296" s="29"/>
      <c r="DT296" s="29"/>
      <c r="DU296" s="29"/>
      <c r="DV296" s="29"/>
      <c r="DW296" s="29"/>
      <c r="DX296" s="29"/>
      <c r="DY296" s="29"/>
      <c r="DZ296" s="29"/>
      <c r="EA296" s="29"/>
      <c r="EB296" s="29"/>
      <c r="EC296" s="29"/>
      <c r="ED296" s="29"/>
      <c r="EE296" s="29"/>
      <c r="EF296" s="29"/>
      <c r="EG296" s="29"/>
      <c r="EH296" s="29"/>
      <c r="EI296" s="29"/>
      <c r="EJ296" s="29"/>
      <c r="EK296" s="29"/>
      <c r="EL296" s="29"/>
    </row>
    <row r="297" spans="17:142" x14ac:dyDescent="0.2">
      <c r="Q297" s="1"/>
      <c r="R297" s="1"/>
      <c r="S297" s="1"/>
      <c r="T297" s="1"/>
      <c r="U297" s="1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</row>
    <row r="298" spans="17:142" x14ac:dyDescent="0.2">
      <c r="Q298" s="1"/>
      <c r="R298" s="1"/>
      <c r="S298" s="1"/>
      <c r="T298" s="1"/>
      <c r="U298" s="1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9"/>
      <c r="CQ298" s="29"/>
      <c r="CR298" s="29"/>
      <c r="CS298" s="29"/>
      <c r="CT298" s="29"/>
      <c r="CU298" s="29"/>
      <c r="CV298" s="29"/>
      <c r="CW298" s="29"/>
      <c r="CX298" s="29"/>
      <c r="CY298" s="29"/>
      <c r="CZ298" s="29"/>
      <c r="DA298" s="29"/>
      <c r="DB298" s="29"/>
      <c r="DC298" s="29"/>
      <c r="DD298" s="29"/>
      <c r="DE298" s="29"/>
      <c r="DF298" s="29"/>
      <c r="DG298" s="29"/>
      <c r="DH298" s="29"/>
      <c r="DI298" s="29"/>
      <c r="DJ298" s="29"/>
      <c r="DK298" s="29"/>
      <c r="DL298" s="29"/>
      <c r="DM298" s="29"/>
      <c r="DN298" s="29"/>
      <c r="DO298" s="29"/>
      <c r="DP298" s="29"/>
      <c r="DQ298" s="29"/>
      <c r="DR298" s="29"/>
      <c r="DS298" s="29"/>
      <c r="DT298" s="29"/>
      <c r="DU298" s="29"/>
      <c r="DV298" s="29"/>
      <c r="DW298" s="29"/>
      <c r="DX298" s="29"/>
      <c r="DY298" s="29"/>
      <c r="DZ298" s="29"/>
      <c r="EA298" s="29"/>
      <c r="EB298" s="29"/>
      <c r="EC298" s="29"/>
      <c r="ED298" s="29"/>
      <c r="EE298" s="29"/>
      <c r="EF298" s="29"/>
      <c r="EG298" s="29"/>
      <c r="EH298" s="29"/>
      <c r="EI298" s="29"/>
      <c r="EJ298" s="29"/>
      <c r="EK298" s="29"/>
      <c r="EL298" s="29"/>
    </row>
    <row r="299" spans="17:142" x14ac:dyDescent="0.2">
      <c r="Q299" s="1"/>
      <c r="R299" s="1"/>
      <c r="S299" s="1"/>
      <c r="T299" s="1"/>
      <c r="U299" s="1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  <c r="CU299" s="29"/>
      <c r="CV299" s="29"/>
      <c r="CW299" s="29"/>
      <c r="CX299" s="29"/>
      <c r="CY299" s="29"/>
      <c r="CZ299" s="29"/>
      <c r="DA299" s="29"/>
      <c r="DB299" s="29"/>
      <c r="DC299" s="29"/>
      <c r="DD299" s="29"/>
      <c r="DE299" s="29"/>
      <c r="DF299" s="29"/>
      <c r="DG299" s="29"/>
      <c r="DH299" s="29"/>
      <c r="DI299" s="29"/>
      <c r="DJ299" s="29"/>
      <c r="DK299" s="29"/>
      <c r="DL299" s="29"/>
      <c r="DM299" s="29"/>
      <c r="DN299" s="29"/>
      <c r="DO299" s="29"/>
      <c r="DP299" s="29"/>
      <c r="DQ299" s="29"/>
      <c r="DR299" s="29"/>
      <c r="DS299" s="29"/>
      <c r="DT299" s="29"/>
      <c r="DU299" s="29"/>
      <c r="DV299" s="29"/>
      <c r="DW299" s="29"/>
      <c r="DX299" s="29"/>
      <c r="DY299" s="29"/>
      <c r="DZ299" s="29"/>
      <c r="EA299" s="29"/>
      <c r="EB299" s="29"/>
      <c r="EC299" s="29"/>
      <c r="ED299" s="29"/>
      <c r="EE299" s="29"/>
      <c r="EF299" s="29"/>
      <c r="EG299" s="29"/>
      <c r="EH299" s="29"/>
      <c r="EI299" s="29"/>
      <c r="EJ299" s="29"/>
      <c r="EK299" s="29"/>
      <c r="EL299" s="29"/>
    </row>
    <row r="300" spans="17:142" x14ac:dyDescent="0.2">
      <c r="Q300" s="1"/>
      <c r="R300" s="1"/>
      <c r="S300" s="1"/>
      <c r="T300" s="1"/>
      <c r="U300" s="1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9"/>
      <c r="CQ300" s="29"/>
      <c r="CR300" s="29"/>
      <c r="CS300" s="29"/>
      <c r="CT300" s="29"/>
      <c r="CU300" s="29"/>
      <c r="CV300" s="29"/>
      <c r="CW300" s="29"/>
      <c r="CX300" s="29"/>
      <c r="CY300" s="29"/>
      <c r="CZ300" s="29"/>
      <c r="DA300" s="29"/>
      <c r="DB300" s="29"/>
      <c r="DC300" s="29"/>
      <c r="DD300" s="29"/>
      <c r="DE300" s="29"/>
      <c r="DF300" s="29"/>
      <c r="DG300" s="29"/>
      <c r="DH300" s="29"/>
      <c r="DI300" s="29"/>
      <c r="DJ300" s="29"/>
      <c r="DK300" s="29"/>
      <c r="DL300" s="29"/>
      <c r="DM300" s="29"/>
      <c r="DN300" s="29"/>
      <c r="DO300" s="29"/>
      <c r="DP300" s="29"/>
      <c r="DQ300" s="29"/>
      <c r="DR300" s="29"/>
      <c r="DS300" s="29"/>
      <c r="DT300" s="29"/>
      <c r="DU300" s="29"/>
      <c r="DV300" s="29"/>
      <c r="DW300" s="29"/>
      <c r="DX300" s="29"/>
      <c r="DY300" s="29"/>
      <c r="DZ300" s="29"/>
      <c r="EA300" s="29"/>
      <c r="EB300" s="29"/>
      <c r="EC300" s="29"/>
      <c r="ED300" s="29"/>
      <c r="EE300" s="29"/>
      <c r="EF300" s="29"/>
      <c r="EG300" s="29"/>
      <c r="EH300" s="29"/>
      <c r="EI300" s="29"/>
      <c r="EJ300" s="29"/>
      <c r="EK300" s="29"/>
      <c r="EL300" s="29"/>
    </row>
    <row r="301" spans="17:142" x14ac:dyDescent="0.2">
      <c r="Q301" s="1"/>
      <c r="R301" s="1"/>
      <c r="S301" s="1"/>
      <c r="T301" s="1"/>
      <c r="U301" s="1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29"/>
      <c r="CH301" s="29"/>
      <c r="CI301" s="29"/>
      <c r="CJ301" s="29"/>
      <c r="CK301" s="29"/>
      <c r="CL301" s="29"/>
      <c r="CM301" s="29"/>
      <c r="CN301" s="29"/>
      <c r="CO301" s="29"/>
      <c r="CP301" s="29"/>
      <c r="CQ301" s="29"/>
      <c r="CR301" s="29"/>
      <c r="CS301" s="29"/>
      <c r="CT301" s="29"/>
      <c r="CU301" s="29"/>
      <c r="CV301" s="29"/>
      <c r="CW301" s="29"/>
      <c r="CX301" s="29"/>
      <c r="CY301" s="29"/>
      <c r="CZ301" s="29"/>
      <c r="DA301" s="29"/>
      <c r="DB301" s="29"/>
      <c r="DC301" s="29"/>
      <c r="DD301" s="29"/>
      <c r="DE301" s="29"/>
      <c r="DF301" s="29"/>
      <c r="DG301" s="29"/>
      <c r="DH301" s="29"/>
      <c r="DI301" s="29"/>
      <c r="DJ301" s="29"/>
      <c r="DK301" s="29"/>
      <c r="DL301" s="29"/>
      <c r="DM301" s="29"/>
      <c r="DN301" s="29"/>
      <c r="DO301" s="29"/>
      <c r="DP301" s="29"/>
      <c r="DQ301" s="29"/>
      <c r="DR301" s="29"/>
      <c r="DS301" s="29"/>
      <c r="DT301" s="29"/>
      <c r="DU301" s="29"/>
      <c r="DV301" s="29"/>
      <c r="DW301" s="29"/>
      <c r="DX301" s="29"/>
      <c r="DY301" s="29"/>
      <c r="DZ301" s="29"/>
      <c r="EA301" s="29"/>
      <c r="EB301" s="29"/>
      <c r="EC301" s="29"/>
      <c r="ED301" s="29"/>
      <c r="EE301" s="29"/>
      <c r="EF301" s="29"/>
      <c r="EG301" s="29"/>
      <c r="EH301" s="29"/>
      <c r="EI301" s="29"/>
      <c r="EJ301" s="29"/>
      <c r="EK301" s="29"/>
      <c r="EL301" s="29"/>
    </row>
    <row r="302" spans="17:142" x14ac:dyDescent="0.2">
      <c r="Q302" s="1"/>
      <c r="R302" s="1"/>
      <c r="S302" s="1"/>
      <c r="T302" s="1"/>
      <c r="U302" s="1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29"/>
      <c r="CH302" s="29"/>
      <c r="CI302" s="29"/>
      <c r="CJ302" s="29"/>
      <c r="CK302" s="29"/>
      <c r="CL302" s="29"/>
      <c r="CM302" s="29"/>
      <c r="CN302" s="29"/>
      <c r="CO302" s="29"/>
      <c r="CP302" s="29"/>
      <c r="CQ302" s="29"/>
      <c r="CR302" s="29"/>
      <c r="CS302" s="29"/>
      <c r="CT302" s="29"/>
      <c r="CU302" s="29"/>
      <c r="CV302" s="29"/>
      <c r="CW302" s="29"/>
      <c r="CX302" s="29"/>
      <c r="CY302" s="29"/>
      <c r="CZ302" s="29"/>
      <c r="DA302" s="29"/>
      <c r="DB302" s="29"/>
      <c r="DC302" s="29"/>
      <c r="DD302" s="29"/>
      <c r="DE302" s="29"/>
      <c r="DF302" s="29"/>
      <c r="DG302" s="29"/>
      <c r="DH302" s="29"/>
      <c r="DI302" s="29"/>
      <c r="DJ302" s="29"/>
      <c r="DK302" s="29"/>
      <c r="DL302" s="29"/>
      <c r="DM302" s="29"/>
      <c r="DN302" s="29"/>
      <c r="DO302" s="29"/>
      <c r="DP302" s="29"/>
      <c r="DQ302" s="29"/>
      <c r="DR302" s="29"/>
      <c r="DS302" s="29"/>
      <c r="DT302" s="29"/>
      <c r="DU302" s="29"/>
      <c r="DV302" s="29"/>
      <c r="DW302" s="29"/>
      <c r="DX302" s="29"/>
      <c r="DY302" s="29"/>
      <c r="DZ302" s="29"/>
      <c r="EA302" s="29"/>
      <c r="EB302" s="29"/>
      <c r="EC302" s="29"/>
      <c r="ED302" s="29"/>
      <c r="EE302" s="29"/>
      <c r="EF302" s="29"/>
      <c r="EG302" s="29"/>
      <c r="EH302" s="29"/>
      <c r="EI302" s="29"/>
      <c r="EJ302" s="29"/>
      <c r="EK302" s="29"/>
      <c r="EL302" s="29"/>
    </row>
    <row r="303" spans="17:142" x14ac:dyDescent="0.2">
      <c r="Q303" s="1"/>
      <c r="R303" s="1"/>
      <c r="S303" s="1"/>
      <c r="T303" s="1"/>
      <c r="U303" s="1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29"/>
      <c r="CH303" s="29"/>
      <c r="CI303" s="29"/>
      <c r="CJ303" s="29"/>
      <c r="CK303" s="29"/>
      <c r="CL303" s="29"/>
      <c r="CM303" s="29"/>
      <c r="CN303" s="29"/>
      <c r="CO303" s="29"/>
      <c r="CP303" s="29"/>
      <c r="CQ303" s="29"/>
      <c r="CR303" s="29"/>
      <c r="CS303" s="29"/>
      <c r="CT303" s="29"/>
      <c r="CU303" s="29"/>
      <c r="CV303" s="29"/>
      <c r="CW303" s="29"/>
      <c r="CX303" s="29"/>
      <c r="CY303" s="29"/>
      <c r="CZ303" s="29"/>
      <c r="DA303" s="29"/>
      <c r="DB303" s="29"/>
      <c r="DC303" s="29"/>
      <c r="DD303" s="29"/>
      <c r="DE303" s="29"/>
      <c r="DF303" s="29"/>
      <c r="DG303" s="29"/>
      <c r="DH303" s="29"/>
      <c r="DI303" s="29"/>
      <c r="DJ303" s="29"/>
      <c r="DK303" s="29"/>
      <c r="DL303" s="29"/>
      <c r="DM303" s="29"/>
      <c r="DN303" s="29"/>
      <c r="DO303" s="29"/>
      <c r="DP303" s="29"/>
      <c r="DQ303" s="29"/>
      <c r="DR303" s="29"/>
      <c r="DS303" s="29"/>
      <c r="DT303" s="29"/>
      <c r="DU303" s="29"/>
      <c r="DV303" s="29"/>
      <c r="DW303" s="29"/>
      <c r="DX303" s="29"/>
      <c r="DY303" s="29"/>
      <c r="DZ303" s="29"/>
      <c r="EA303" s="29"/>
      <c r="EB303" s="29"/>
      <c r="EC303" s="29"/>
      <c r="ED303" s="29"/>
      <c r="EE303" s="29"/>
      <c r="EF303" s="29"/>
      <c r="EG303" s="29"/>
      <c r="EH303" s="29"/>
      <c r="EI303" s="29"/>
      <c r="EJ303" s="29"/>
      <c r="EK303" s="29"/>
      <c r="EL303" s="29"/>
    </row>
    <row r="304" spans="17:142" x14ac:dyDescent="0.2">
      <c r="Q304" s="1"/>
      <c r="R304" s="1"/>
      <c r="S304" s="1"/>
      <c r="T304" s="1"/>
      <c r="U304" s="1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  <c r="BR304" s="29"/>
      <c r="BS304" s="29"/>
      <c r="BT304" s="29"/>
      <c r="BU304" s="29"/>
      <c r="BV304" s="29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G304" s="29"/>
      <c r="CH304" s="29"/>
      <c r="CI304" s="29"/>
      <c r="CJ304" s="29"/>
      <c r="CK304" s="29"/>
      <c r="CL304" s="29"/>
      <c r="CM304" s="29"/>
      <c r="CN304" s="29"/>
      <c r="CO304" s="29"/>
      <c r="CP304" s="29"/>
      <c r="CQ304" s="29"/>
      <c r="CR304" s="29"/>
      <c r="CS304" s="29"/>
      <c r="CT304" s="29"/>
      <c r="CU304" s="29"/>
      <c r="CV304" s="29"/>
      <c r="CW304" s="29"/>
      <c r="CX304" s="29"/>
      <c r="CY304" s="29"/>
      <c r="CZ304" s="29"/>
      <c r="DA304" s="29"/>
      <c r="DB304" s="29"/>
      <c r="DC304" s="29"/>
      <c r="DD304" s="29"/>
      <c r="DE304" s="29"/>
      <c r="DF304" s="29"/>
      <c r="DG304" s="29"/>
      <c r="DH304" s="29"/>
      <c r="DI304" s="29"/>
      <c r="DJ304" s="29"/>
      <c r="DK304" s="29"/>
      <c r="DL304" s="29"/>
      <c r="DM304" s="29"/>
      <c r="DN304" s="29"/>
      <c r="DO304" s="29"/>
      <c r="DP304" s="29"/>
      <c r="DQ304" s="29"/>
      <c r="DR304" s="29"/>
      <c r="DS304" s="29"/>
      <c r="DT304" s="29"/>
      <c r="DU304" s="29"/>
      <c r="DV304" s="29"/>
      <c r="DW304" s="29"/>
      <c r="DX304" s="29"/>
      <c r="DY304" s="29"/>
      <c r="DZ304" s="29"/>
      <c r="EA304" s="29"/>
      <c r="EB304" s="29"/>
      <c r="EC304" s="29"/>
      <c r="ED304" s="29"/>
      <c r="EE304" s="29"/>
      <c r="EF304" s="29"/>
      <c r="EG304" s="29"/>
      <c r="EH304" s="29"/>
      <c r="EI304" s="29"/>
      <c r="EJ304" s="29"/>
      <c r="EK304" s="29"/>
      <c r="EL304" s="29"/>
    </row>
    <row r="305" spans="17:142" x14ac:dyDescent="0.2">
      <c r="Q305" s="1"/>
      <c r="R305" s="1"/>
      <c r="S305" s="1"/>
      <c r="T305" s="1"/>
      <c r="U305" s="1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  <c r="BR305" s="29"/>
      <c r="BS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29"/>
      <c r="CH305" s="29"/>
      <c r="CI305" s="29"/>
      <c r="CJ305" s="29"/>
      <c r="CK305" s="29"/>
      <c r="CL305" s="29"/>
      <c r="CM305" s="29"/>
      <c r="CN305" s="29"/>
      <c r="CO305" s="29"/>
      <c r="CP305" s="29"/>
      <c r="CQ305" s="29"/>
      <c r="CR305" s="29"/>
      <c r="CS305" s="29"/>
      <c r="CT305" s="29"/>
      <c r="CU305" s="29"/>
      <c r="CV305" s="29"/>
      <c r="CW305" s="29"/>
      <c r="CX305" s="29"/>
      <c r="CY305" s="29"/>
      <c r="CZ305" s="29"/>
      <c r="DA305" s="29"/>
      <c r="DB305" s="29"/>
      <c r="DC305" s="29"/>
      <c r="DD305" s="29"/>
      <c r="DE305" s="29"/>
      <c r="DF305" s="29"/>
      <c r="DG305" s="29"/>
      <c r="DH305" s="29"/>
      <c r="DI305" s="29"/>
      <c r="DJ305" s="29"/>
      <c r="DK305" s="29"/>
      <c r="DL305" s="29"/>
      <c r="DM305" s="29"/>
      <c r="DN305" s="29"/>
      <c r="DO305" s="29"/>
      <c r="DP305" s="29"/>
      <c r="DQ305" s="29"/>
      <c r="DR305" s="29"/>
      <c r="DS305" s="29"/>
      <c r="DT305" s="29"/>
      <c r="DU305" s="29"/>
      <c r="DV305" s="29"/>
      <c r="DW305" s="29"/>
      <c r="DX305" s="29"/>
      <c r="DY305" s="29"/>
      <c r="DZ305" s="29"/>
      <c r="EA305" s="29"/>
      <c r="EB305" s="29"/>
      <c r="EC305" s="29"/>
      <c r="ED305" s="29"/>
      <c r="EE305" s="29"/>
      <c r="EF305" s="29"/>
      <c r="EG305" s="29"/>
      <c r="EH305" s="29"/>
      <c r="EI305" s="29"/>
      <c r="EJ305" s="29"/>
      <c r="EK305" s="29"/>
      <c r="EL305" s="29"/>
    </row>
    <row r="306" spans="17:142" x14ac:dyDescent="0.2">
      <c r="Q306" s="1"/>
      <c r="R306" s="1"/>
      <c r="S306" s="1"/>
      <c r="T306" s="1"/>
      <c r="U306" s="1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29"/>
      <c r="BS306" s="29"/>
      <c r="BT306" s="29"/>
      <c r="BU306" s="29"/>
      <c r="BV306" s="29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G306" s="29"/>
      <c r="CH306" s="29"/>
      <c r="CI306" s="29"/>
      <c r="CJ306" s="29"/>
      <c r="CK306" s="29"/>
      <c r="CL306" s="29"/>
      <c r="CM306" s="29"/>
      <c r="CN306" s="29"/>
      <c r="CO306" s="29"/>
      <c r="CP306" s="29"/>
      <c r="CQ306" s="29"/>
      <c r="CR306" s="29"/>
      <c r="CS306" s="29"/>
      <c r="CT306" s="29"/>
      <c r="CU306" s="29"/>
      <c r="CV306" s="29"/>
      <c r="CW306" s="29"/>
      <c r="CX306" s="29"/>
      <c r="CY306" s="29"/>
      <c r="CZ306" s="29"/>
      <c r="DA306" s="29"/>
      <c r="DB306" s="29"/>
      <c r="DC306" s="29"/>
      <c r="DD306" s="29"/>
      <c r="DE306" s="29"/>
      <c r="DF306" s="29"/>
      <c r="DG306" s="29"/>
      <c r="DH306" s="29"/>
      <c r="DI306" s="29"/>
      <c r="DJ306" s="29"/>
      <c r="DK306" s="29"/>
      <c r="DL306" s="29"/>
      <c r="DM306" s="29"/>
      <c r="DN306" s="29"/>
      <c r="DO306" s="29"/>
      <c r="DP306" s="29"/>
      <c r="DQ306" s="29"/>
      <c r="DR306" s="29"/>
      <c r="DS306" s="29"/>
      <c r="DT306" s="29"/>
      <c r="DU306" s="29"/>
      <c r="DV306" s="29"/>
      <c r="DW306" s="29"/>
      <c r="DX306" s="29"/>
      <c r="DY306" s="29"/>
      <c r="DZ306" s="29"/>
      <c r="EA306" s="29"/>
      <c r="EB306" s="29"/>
      <c r="EC306" s="29"/>
      <c r="ED306" s="29"/>
      <c r="EE306" s="29"/>
      <c r="EF306" s="29"/>
      <c r="EG306" s="29"/>
      <c r="EH306" s="29"/>
      <c r="EI306" s="29"/>
      <c r="EJ306" s="29"/>
      <c r="EK306" s="29"/>
      <c r="EL306" s="29"/>
    </row>
    <row r="307" spans="17:142" x14ac:dyDescent="0.2">
      <c r="Q307" s="1"/>
      <c r="R307" s="1"/>
      <c r="S307" s="1"/>
      <c r="T307" s="1"/>
      <c r="U307" s="1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G307" s="29"/>
      <c r="CH307" s="29"/>
      <c r="CI307" s="29"/>
      <c r="CJ307" s="29"/>
      <c r="CK307" s="29"/>
      <c r="CL307" s="29"/>
      <c r="CM307" s="29"/>
      <c r="CN307" s="29"/>
      <c r="CO307" s="29"/>
      <c r="CP307" s="29"/>
      <c r="CQ307" s="29"/>
      <c r="CR307" s="29"/>
      <c r="CS307" s="29"/>
      <c r="CT307" s="29"/>
      <c r="CU307" s="29"/>
      <c r="CV307" s="29"/>
      <c r="CW307" s="29"/>
      <c r="CX307" s="29"/>
      <c r="CY307" s="29"/>
      <c r="CZ307" s="29"/>
      <c r="DA307" s="29"/>
      <c r="DB307" s="29"/>
      <c r="DC307" s="29"/>
      <c r="DD307" s="29"/>
      <c r="DE307" s="29"/>
      <c r="DF307" s="29"/>
      <c r="DG307" s="29"/>
      <c r="DH307" s="29"/>
      <c r="DI307" s="29"/>
      <c r="DJ307" s="29"/>
      <c r="DK307" s="29"/>
      <c r="DL307" s="29"/>
      <c r="DM307" s="29"/>
      <c r="DN307" s="29"/>
      <c r="DO307" s="29"/>
      <c r="DP307" s="29"/>
      <c r="DQ307" s="29"/>
      <c r="DR307" s="29"/>
      <c r="DS307" s="29"/>
      <c r="DT307" s="29"/>
      <c r="DU307" s="29"/>
      <c r="DV307" s="29"/>
      <c r="DW307" s="29"/>
      <c r="DX307" s="29"/>
      <c r="DY307" s="29"/>
      <c r="DZ307" s="29"/>
      <c r="EA307" s="29"/>
      <c r="EB307" s="29"/>
      <c r="EC307" s="29"/>
      <c r="ED307" s="29"/>
      <c r="EE307" s="29"/>
      <c r="EF307" s="29"/>
      <c r="EG307" s="29"/>
      <c r="EH307" s="29"/>
      <c r="EI307" s="29"/>
      <c r="EJ307" s="29"/>
      <c r="EK307" s="29"/>
      <c r="EL307" s="29"/>
    </row>
    <row r="308" spans="17:142" x14ac:dyDescent="0.2">
      <c r="Q308" s="1"/>
      <c r="R308" s="1"/>
      <c r="S308" s="1"/>
      <c r="T308" s="1"/>
      <c r="U308" s="1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29"/>
      <c r="CH308" s="29"/>
      <c r="CI308" s="29"/>
      <c r="CJ308" s="29"/>
      <c r="CK308" s="29"/>
      <c r="CL308" s="29"/>
      <c r="CM308" s="29"/>
      <c r="CN308" s="29"/>
      <c r="CO308" s="29"/>
      <c r="CP308" s="29"/>
      <c r="CQ308" s="29"/>
      <c r="CR308" s="29"/>
      <c r="CS308" s="29"/>
      <c r="CT308" s="29"/>
      <c r="CU308" s="29"/>
      <c r="CV308" s="29"/>
      <c r="CW308" s="29"/>
      <c r="CX308" s="29"/>
      <c r="CY308" s="29"/>
      <c r="CZ308" s="29"/>
      <c r="DA308" s="29"/>
      <c r="DB308" s="29"/>
      <c r="DC308" s="29"/>
      <c r="DD308" s="29"/>
      <c r="DE308" s="29"/>
      <c r="DF308" s="29"/>
      <c r="DG308" s="29"/>
      <c r="DH308" s="29"/>
      <c r="DI308" s="29"/>
      <c r="DJ308" s="29"/>
      <c r="DK308" s="29"/>
      <c r="DL308" s="29"/>
      <c r="DM308" s="29"/>
      <c r="DN308" s="29"/>
      <c r="DO308" s="29"/>
      <c r="DP308" s="29"/>
      <c r="DQ308" s="29"/>
      <c r="DR308" s="29"/>
      <c r="DS308" s="29"/>
      <c r="DT308" s="29"/>
      <c r="DU308" s="29"/>
      <c r="DV308" s="29"/>
      <c r="DW308" s="29"/>
      <c r="DX308" s="29"/>
      <c r="DY308" s="29"/>
      <c r="DZ308" s="29"/>
      <c r="EA308" s="29"/>
      <c r="EB308" s="29"/>
      <c r="EC308" s="29"/>
      <c r="ED308" s="29"/>
      <c r="EE308" s="29"/>
      <c r="EF308" s="29"/>
      <c r="EG308" s="29"/>
      <c r="EH308" s="29"/>
      <c r="EI308" s="29"/>
      <c r="EJ308" s="29"/>
      <c r="EK308" s="29"/>
      <c r="EL308" s="29"/>
    </row>
    <row r="309" spans="17:142" x14ac:dyDescent="0.2">
      <c r="Q309" s="1"/>
      <c r="R309" s="1"/>
      <c r="S309" s="1"/>
      <c r="T309" s="1"/>
      <c r="U309" s="1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/>
      <c r="BR309" s="29"/>
      <c r="BS309" s="29"/>
      <c r="BT309" s="29"/>
      <c r="BU309" s="29"/>
      <c r="BV309" s="29"/>
      <c r="BW309" s="29"/>
      <c r="BX309" s="29"/>
      <c r="BY309" s="29"/>
      <c r="BZ309" s="29"/>
      <c r="CA309" s="29"/>
      <c r="CB309" s="29"/>
      <c r="CC309" s="29"/>
      <c r="CD309" s="29"/>
      <c r="CE309" s="29"/>
      <c r="CF309" s="29"/>
      <c r="CG309" s="29"/>
      <c r="CH309" s="29"/>
      <c r="CI309" s="29"/>
      <c r="CJ309" s="29"/>
      <c r="CK309" s="29"/>
      <c r="CL309" s="29"/>
      <c r="CM309" s="29"/>
      <c r="CN309" s="29"/>
      <c r="CO309" s="29"/>
      <c r="CP309" s="29"/>
      <c r="CQ309" s="29"/>
      <c r="CR309" s="29"/>
      <c r="CS309" s="29"/>
      <c r="CT309" s="29"/>
      <c r="CU309" s="29"/>
      <c r="CV309" s="29"/>
      <c r="CW309" s="29"/>
      <c r="CX309" s="29"/>
      <c r="CY309" s="29"/>
      <c r="CZ309" s="29"/>
      <c r="DA309" s="29"/>
      <c r="DB309" s="29"/>
      <c r="DC309" s="29"/>
      <c r="DD309" s="29"/>
      <c r="DE309" s="29"/>
      <c r="DF309" s="29"/>
      <c r="DG309" s="29"/>
      <c r="DH309" s="29"/>
      <c r="DI309" s="29"/>
      <c r="DJ309" s="29"/>
      <c r="DK309" s="29"/>
      <c r="DL309" s="29"/>
      <c r="DM309" s="29"/>
      <c r="DN309" s="29"/>
      <c r="DO309" s="29"/>
      <c r="DP309" s="29"/>
      <c r="DQ309" s="29"/>
      <c r="DR309" s="29"/>
      <c r="DS309" s="29"/>
      <c r="DT309" s="29"/>
      <c r="DU309" s="29"/>
      <c r="DV309" s="29"/>
      <c r="DW309" s="29"/>
      <c r="DX309" s="29"/>
      <c r="DY309" s="29"/>
      <c r="DZ309" s="29"/>
      <c r="EA309" s="29"/>
      <c r="EB309" s="29"/>
      <c r="EC309" s="29"/>
      <c r="ED309" s="29"/>
      <c r="EE309" s="29"/>
      <c r="EF309" s="29"/>
      <c r="EG309" s="29"/>
      <c r="EH309" s="29"/>
      <c r="EI309" s="29"/>
      <c r="EJ309" s="29"/>
      <c r="EK309" s="29"/>
      <c r="EL309" s="29"/>
    </row>
    <row r="310" spans="17:142" x14ac:dyDescent="0.2">
      <c r="Q310" s="1"/>
      <c r="R310" s="1"/>
      <c r="S310" s="1"/>
      <c r="T310" s="1"/>
      <c r="U310" s="1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29"/>
      <c r="BT310" s="29"/>
      <c r="BU310" s="29"/>
      <c r="BV310" s="29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G310" s="29"/>
      <c r="CH310" s="29"/>
      <c r="CI310" s="29"/>
      <c r="CJ310" s="29"/>
      <c r="CK310" s="29"/>
      <c r="CL310" s="29"/>
      <c r="CM310" s="29"/>
      <c r="CN310" s="29"/>
      <c r="CO310" s="29"/>
      <c r="CP310" s="29"/>
      <c r="CQ310" s="29"/>
      <c r="CR310" s="29"/>
      <c r="CS310" s="29"/>
      <c r="CT310" s="29"/>
      <c r="CU310" s="29"/>
      <c r="CV310" s="29"/>
      <c r="CW310" s="29"/>
      <c r="CX310" s="29"/>
      <c r="CY310" s="29"/>
      <c r="CZ310" s="29"/>
      <c r="DA310" s="29"/>
      <c r="DB310" s="29"/>
      <c r="DC310" s="29"/>
      <c r="DD310" s="29"/>
      <c r="DE310" s="29"/>
      <c r="DF310" s="29"/>
      <c r="DG310" s="29"/>
      <c r="DH310" s="29"/>
      <c r="DI310" s="29"/>
      <c r="DJ310" s="29"/>
      <c r="DK310" s="29"/>
      <c r="DL310" s="29"/>
      <c r="DM310" s="29"/>
      <c r="DN310" s="29"/>
      <c r="DO310" s="29"/>
      <c r="DP310" s="29"/>
      <c r="DQ310" s="29"/>
      <c r="DR310" s="29"/>
      <c r="DS310" s="29"/>
      <c r="DT310" s="29"/>
      <c r="DU310" s="29"/>
      <c r="DV310" s="29"/>
      <c r="DW310" s="29"/>
      <c r="DX310" s="29"/>
      <c r="DY310" s="29"/>
      <c r="DZ310" s="29"/>
      <c r="EA310" s="29"/>
      <c r="EB310" s="29"/>
      <c r="EC310" s="29"/>
      <c r="ED310" s="29"/>
      <c r="EE310" s="29"/>
      <c r="EF310" s="29"/>
      <c r="EG310" s="29"/>
      <c r="EH310" s="29"/>
      <c r="EI310" s="29"/>
      <c r="EJ310" s="29"/>
      <c r="EK310" s="29"/>
      <c r="EL310" s="29"/>
    </row>
    <row r="311" spans="17:142" x14ac:dyDescent="0.2">
      <c r="Q311" s="1"/>
      <c r="R311" s="1"/>
      <c r="S311" s="1"/>
      <c r="T311" s="1"/>
      <c r="U311" s="1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29"/>
      <c r="BS311" s="29"/>
      <c r="BT311" s="29"/>
      <c r="BU311" s="29"/>
      <c r="BV311" s="29"/>
      <c r="BW311" s="29"/>
      <c r="BX311" s="29"/>
      <c r="BY311" s="29"/>
      <c r="BZ311" s="29"/>
      <c r="CA311" s="29"/>
      <c r="CB311" s="29"/>
      <c r="CC311" s="29"/>
      <c r="CD311" s="29"/>
      <c r="CE311" s="29"/>
      <c r="CF311" s="29"/>
      <c r="CG311" s="29"/>
      <c r="CH311" s="29"/>
      <c r="CI311" s="29"/>
      <c r="CJ311" s="29"/>
      <c r="CK311" s="29"/>
      <c r="CL311" s="29"/>
      <c r="CM311" s="29"/>
      <c r="CN311" s="29"/>
      <c r="CO311" s="29"/>
      <c r="CP311" s="29"/>
      <c r="CQ311" s="29"/>
      <c r="CR311" s="29"/>
      <c r="CS311" s="29"/>
      <c r="CT311" s="29"/>
      <c r="CU311" s="29"/>
      <c r="CV311" s="29"/>
      <c r="CW311" s="29"/>
      <c r="CX311" s="29"/>
      <c r="CY311" s="29"/>
      <c r="CZ311" s="29"/>
      <c r="DA311" s="29"/>
      <c r="DB311" s="29"/>
      <c r="DC311" s="29"/>
      <c r="DD311" s="29"/>
      <c r="DE311" s="29"/>
      <c r="DF311" s="29"/>
      <c r="DG311" s="29"/>
      <c r="DH311" s="29"/>
      <c r="DI311" s="29"/>
      <c r="DJ311" s="29"/>
      <c r="DK311" s="29"/>
      <c r="DL311" s="29"/>
      <c r="DM311" s="29"/>
      <c r="DN311" s="29"/>
      <c r="DO311" s="29"/>
      <c r="DP311" s="29"/>
      <c r="DQ311" s="29"/>
      <c r="DR311" s="29"/>
      <c r="DS311" s="29"/>
      <c r="DT311" s="29"/>
      <c r="DU311" s="29"/>
      <c r="DV311" s="29"/>
      <c r="DW311" s="29"/>
      <c r="DX311" s="29"/>
      <c r="DY311" s="29"/>
      <c r="DZ311" s="29"/>
      <c r="EA311" s="29"/>
      <c r="EB311" s="29"/>
      <c r="EC311" s="29"/>
      <c r="ED311" s="29"/>
      <c r="EE311" s="29"/>
      <c r="EF311" s="29"/>
      <c r="EG311" s="29"/>
      <c r="EH311" s="29"/>
      <c r="EI311" s="29"/>
      <c r="EJ311" s="29"/>
      <c r="EK311" s="29"/>
      <c r="EL311" s="29"/>
    </row>
    <row r="312" spans="17:142" x14ac:dyDescent="0.2">
      <c r="Q312" s="1"/>
      <c r="R312" s="1"/>
      <c r="S312" s="1"/>
      <c r="T312" s="1"/>
      <c r="U312" s="1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9"/>
      <c r="CQ312" s="29"/>
      <c r="CR312" s="29"/>
      <c r="CS312" s="29"/>
      <c r="CT312" s="29"/>
      <c r="CU312" s="29"/>
      <c r="CV312" s="29"/>
      <c r="CW312" s="29"/>
      <c r="CX312" s="29"/>
      <c r="CY312" s="29"/>
      <c r="CZ312" s="29"/>
      <c r="DA312" s="29"/>
      <c r="DB312" s="29"/>
      <c r="DC312" s="29"/>
      <c r="DD312" s="29"/>
      <c r="DE312" s="29"/>
      <c r="DF312" s="29"/>
      <c r="DG312" s="29"/>
      <c r="DH312" s="29"/>
      <c r="DI312" s="29"/>
      <c r="DJ312" s="29"/>
      <c r="DK312" s="29"/>
      <c r="DL312" s="29"/>
      <c r="DM312" s="29"/>
      <c r="DN312" s="29"/>
      <c r="DO312" s="29"/>
      <c r="DP312" s="29"/>
      <c r="DQ312" s="29"/>
      <c r="DR312" s="29"/>
      <c r="DS312" s="29"/>
      <c r="DT312" s="29"/>
      <c r="DU312" s="29"/>
      <c r="DV312" s="29"/>
      <c r="DW312" s="29"/>
      <c r="DX312" s="29"/>
      <c r="DY312" s="29"/>
      <c r="DZ312" s="29"/>
      <c r="EA312" s="29"/>
      <c r="EB312" s="29"/>
      <c r="EC312" s="29"/>
      <c r="ED312" s="29"/>
      <c r="EE312" s="29"/>
      <c r="EF312" s="29"/>
      <c r="EG312" s="29"/>
      <c r="EH312" s="29"/>
      <c r="EI312" s="29"/>
      <c r="EJ312" s="29"/>
      <c r="EK312" s="29"/>
      <c r="EL312" s="29"/>
    </row>
    <row r="313" spans="17:142" x14ac:dyDescent="0.2">
      <c r="Q313" s="1"/>
      <c r="R313" s="1"/>
      <c r="S313" s="1"/>
      <c r="T313" s="1"/>
      <c r="U313" s="1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29"/>
      <c r="BS313" s="29"/>
      <c r="BT313" s="29"/>
      <c r="BU313" s="29"/>
      <c r="BV313" s="29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G313" s="29"/>
      <c r="CH313" s="29"/>
      <c r="CI313" s="29"/>
      <c r="CJ313" s="29"/>
      <c r="CK313" s="29"/>
      <c r="CL313" s="29"/>
      <c r="CM313" s="29"/>
      <c r="CN313" s="29"/>
      <c r="CO313" s="29"/>
      <c r="CP313" s="29"/>
      <c r="CQ313" s="29"/>
      <c r="CR313" s="29"/>
      <c r="CS313" s="29"/>
      <c r="CT313" s="29"/>
      <c r="CU313" s="29"/>
      <c r="CV313" s="29"/>
      <c r="CW313" s="29"/>
      <c r="CX313" s="29"/>
      <c r="CY313" s="29"/>
      <c r="CZ313" s="29"/>
      <c r="DA313" s="29"/>
      <c r="DB313" s="29"/>
      <c r="DC313" s="29"/>
      <c r="DD313" s="29"/>
      <c r="DE313" s="29"/>
      <c r="DF313" s="29"/>
      <c r="DG313" s="29"/>
      <c r="DH313" s="29"/>
      <c r="DI313" s="29"/>
      <c r="DJ313" s="29"/>
      <c r="DK313" s="29"/>
      <c r="DL313" s="29"/>
      <c r="DM313" s="29"/>
      <c r="DN313" s="29"/>
      <c r="DO313" s="29"/>
      <c r="DP313" s="29"/>
      <c r="DQ313" s="29"/>
      <c r="DR313" s="29"/>
      <c r="DS313" s="29"/>
      <c r="DT313" s="29"/>
      <c r="DU313" s="29"/>
      <c r="DV313" s="29"/>
      <c r="DW313" s="29"/>
      <c r="DX313" s="29"/>
      <c r="DY313" s="29"/>
      <c r="DZ313" s="29"/>
      <c r="EA313" s="29"/>
      <c r="EB313" s="29"/>
      <c r="EC313" s="29"/>
      <c r="ED313" s="29"/>
      <c r="EE313" s="29"/>
      <c r="EF313" s="29"/>
      <c r="EG313" s="29"/>
      <c r="EH313" s="29"/>
      <c r="EI313" s="29"/>
      <c r="EJ313" s="29"/>
      <c r="EK313" s="29"/>
      <c r="EL313" s="29"/>
    </row>
    <row r="314" spans="17:142" x14ac:dyDescent="0.2">
      <c r="Q314" s="1"/>
      <c r="R314" s="1"/>
      <c r="S314" s="1"/>
      <c r="T314" s="1"/>
      <c r="U314" s="1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P314" s="29"/>
      <c r="BQ314" s="29"/>
      <c r="BR314" s="29"/>
      <c r="BS314" s="29"/>
      <c r="BT314" s="29"/>
      <c r="BU314" s="29"/>
      <c r="BV314" s="29"/>
      <c r="BW314" s="29"/>
      <c r="BX314" s="29"/>
      <c r="BY314" s="29"/>
      <c r="BZ314" s="29"/>
      <c r="CA314" s="29"/>
      <c r="CB314" s="29"/>
      <c r="CC314" s="29"/>
      <c r="CD314" s="29"/>
      <c r="CE314" s="29"/>
      <c r="CF314" s="29"/>
      <c r="CG314" s="29"/>
      <c r="CH314" s="29"/>
      <c r="CI314" s="29"/>
      <c r="CJ314" s="29"/>
      <c r="CK314" s="29"/>
      <c r="CL314" s="29"/>
      <c r="CM314" s="29"/>
      <c r="CN314" s="29"/>
      <c r="CO314" s="29"/>
      <c r="CP314" s="29"/>
      <c r="CQ314" s="29"/>
      <c r="CR314" s="29"/>
      <c r="CS314" s="29"/>
      <c r="CT314" s="29"/>
      <c r="CU314" s="29"/>
      <c r="CV314" s="29"/>
      <c r="CW314" s="29"/>
      <c r="CX314" s="29"/>
      <c r="CY314" s="29"/>
      <c r="CZ314" s="29"/>
      <c r="DA314" s="29"/>
      <c r="DB314" s="29"/>
      <c r="DC314" s="29"/>
      <c r="DD314" s="29"/>
      <c r="DE314" s="29"/>
      <c r="DF314" s="29"/>
      <c r="DG314" s="29"/>
      <c r="DH314" s="29"/>
      <c r="DI314" s="29"/>
      <c r="DJ314" s="29"/>
      <c r="DK314" s="29"/>
      <c r="DL314" s="29"/>
      <c r="DM314" s="29"/>
      <c r="DN314" s="29"/>
      <c r="DO314" s="29"/>
      <c r="DP314" s="29"/>
      <c r="DQ314" s="29"/>
      <c r="DR314" s="29"/>
      <c r="DS314" s="29"/>
      <c r="DT314" s="29"/>
      <c r="DU314" s="29"/>
      <c r="DV314" s="29"/>
      <c r="DW314" s="29"/>
      <c r="DX314" s="29"/>
      <c r="DY314" s="29"/>
      <c r="DZ314" s="29"/>
      <c r="EA314" s="29"/>
      <c r="EB314" s="29"/>
      <c r="EC314" s="29"/>
      <c r="ED314" s="29"/>
      <c r="EE314" s="29"/>
      <c r="EF314" s="29"/>
      <c r="EG314" s="29"/>
      <c r="EH314" s="29"/>
      <c r="EI314" s="29"/>
      <c r="EJ314" s="29"/>
      <c r="EK314" s="29"/>
      <c r="EL314" s="29"/>
    </row>
    <row r="315" spans="17:142" x14ac:dyDescent="0.2">
      <c r="Q315" s="1"/>
      <c r="R315" s="1"/>
      <c r="S315" s="1"/>
      <c r="T315" s="1"/>
      <c r="U315" s="1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9"/>
      <c r="CQ315" s="29"/>
      <c r="CR315" s="29"/>
      <c r="CS315" s="29"/>
      <c r="CT315" s="29"/>
      <c r="CU315" s="29"/>
      <c r="CV315" s="29"/>
      <c r="CW315" s="29"/>
      <c r="CX315" s="29"/>
      <c r="CY315" s="29"/>
      <c r="CZ315" s="29"/>
      <c r="DA315" s="29"/>
      <c r="DB315" s="29"/>
      <c r="DC315" s="29"/>
      <c r="DD315" s="29"/>
      <c r="DE315" s="29"/>
      <c r="DF315" s="29"/>
      <c r="DG315" s="29"/>
      <c r="DH315" s="29"/>
      <c r="DI315" s="29"/>
      <c r="DJ315" s="29"/>
      <c r="DK315" s="29"/>
      <c r="DL315" s="29"/>
      <c r="DM315" s="29"/>
      <c r="DN315" s="29"/>
      <c r="DO315" s="29"/>
      <c r="DP315" s="29"/>
      <c r="DQ315" s="29"/>
      <c r="DR315" s="29"/>
      <c r="DS315" s="29"/>
      <c r="DT315" s="29"/>
      <c r="DU315" s="29"/>
      <c r="DV315" s="29"/>
      <c r="DW315" s="29"/>
      <c r="DX315" s="29"/>
      <c r="DY315" s="29"/>
      <c r="DZ315" s="29"/>
      <c r="EA315" s="29"/>
      <c r="EB315" s="29"/>
      <c r="EC315" s="29"/>
      <c r="ED315" s="29"/>
      <c r="EE315" s="29"/>
      <c r="EF315" s="29"/>
      <c r="EG315" s="29"/>
      <c r="EH315" s="29"/>
      <c r="EI315" s="29"/>
      <c r="EJ315" s="29"/>
      <c r="EK315" s="29"/>
      <c r="EL315" s="29"/>
    </row>
    <row r="316" spans="17:142" x14ac:dyDescent="0.2">
      <c r="Q316" s="1"/>
      <c r="R316" s="1"/>
      <c r="S316" s="1"/>
      <c r="T316" s="1"/>
      <c r="U316" s="1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29"/>
      <c r="CH316" s="29"/>
      <c r="CI316" s="29"/>
      <c r="CJ316" s="29"/>
      <c r="CK316" s="29"/>
      <c r="CL316" s="29"/>
      <c r="CM316" s="29"/>
      <c r="CN316" s="29"/>
      <c r="CO316" s="29"/>
      <c r="CP316" s="29"/>
      <c r="CQ316" s="29"/>
      <c r="CR316" s="29"/>
      <c r="CS316" s="29"/>
      <c r="CT316" s="29"/>
      <c r="CU316" s="29"/>
      <c r="CV316" s="29"/>
      <c r="CW316" s="29"/>
      <c r="CX316" s="29"/>
      <c r="CY316" s="29"/>
      <c r="CZ316" s="29"/>
      <c r="DA316" s="29"/>
      <c r="DB316" s="29"/>
      <c r="DC316" s="29"/>
      <c r="DD316" s="29"/>
      <c r="DE316" s="29"/>
      <c r="DF316" s="29"/>
      <c r="DG316" s="29"/>
      <c r="DH316" s="29"/>
      <c r="DI316" s="29"/>
      <c r="DJ316" s="29"/>
      <c r="DK316" s="29"/>
      <c r="DL316" s="29"/>
      <c r="DM316" s="29"/>
      <c r="DN316" s="29"/>
      <c r="DO316" s="29"/>
      <c r="DP316" s="29"/>
      <c r="DQ316" s="29"/>
      <c r="DR316" s="29"/>
      <c r="DS316" s="29"/>
      <c r="DT316" s="29"/>
      <c r="DU316" s="29"/>
      <c r="DV316" s="29"/>
      <c r="DW316" s="29"/>
      <c r="DX316" s="29"/>
      <c r="DY316" s="29"/>
      <c r="DZ316" s="29"/>
      <c r="EA316" s="29"/>
      <c r="EB316" s="29"/>
      <c r="EC316" s="29"/>
      <c r="ED316" s="29"/>
      <c r="EE316" s="29"/>
      <c r="EF316" s="29"/>
      <c r="EG316" s="29"/>
      <c r="EH316" s="29"/>
      <c r="EI316" s="29"/>
      <c r="EJ316" s="29"/>
      <c r="EK316" s="29"/>
      <c r="EL316" s="29"/>
    </row>
    <row r="317" spans="17:142" x14ac:dyDescent="0.2">
      <c r="Q317" s="1"/>
      <c r="R317" s="1"/>
      <c r="S317" s="1"/>
      <c r="T317" s="1"/>
      <c r="U317" s="1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/>
      <c r="BR317" s="29"/>
      <c r="BS317" s="29"/>
      <c r="BT317" s="29"/>
      <c r="BU317" s="29"/>
      <c r="BV317" s="29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G317" s="29"/>
      <c r="CH317" s="29"/>
      <c r="CI317" s="29"/>
      <c r="CJ317" s="29"/>
      <c r="CK317" s="29"/>
      <c r="CL317" s="29"/>
      <c r="CM317" s="29"/>
      <c r="CN317" s="29"/>
      <c r="CO317" s="29"/>
      <c r="CP317" s="29"/>
      <c r="CQ317" s="29"/>
      <c r="CR317" s="29"/>
      <c r="CS317" s="29"/>
      <c r="CT317" s="29"/>
      <c r="CU317" s="29"/>
      <c r="CV317" s="29"/>
      <c r="CW317" s="29"/>
      <c r="CX317" s="29"/>
      <c r="CY317" s="29"/>
      <c r="CZ317" s="29"/>
      <c r="DA317" s="29"/>
      <c r="DB317" s="29"/>
      <c r="DC317" s="29"/>
      <c r="DD317" s="29"/>
      <c r="DE317" s="29"/>
      <c r="DF317" s="29"/>
      <c r="DG317" s="29"/>
      <c r="DH317" s="29"/>
      <c r="DI317" s="29"/>
      <c r="DJ317" s="29"/>
      <c r="DK317" s="29"/>
      <c r="DL317" s="29"/>
      <c r="DM317" s="29"/>
      <c r="DN317" s="29"/>
      <c r="DO317" s="29"/>
      <c r="DP317" s="29"/>
      <c r="DQ317" s="29"/>
      <c r="DR317" s="29"/>
      <c r="DS317" s="29"/>
      <c r="DT317" s="29"/>
      <c r="DU317" s="29"/>
      <c r="DV317" s="29"/>
      <c r="DW317" s="29"/>
      <c r="DX317" s="29"/>
      <c r="DY317" s="29"/>
      <c r="DZ317" s="29"/>
      <c r="EA317" s="29"/>
      <c r="EB317" s="29"/>
      <c r="EC317" s="29"/>
      <c r="ED317" s="29"/>
      <c r="EE317" s="29"/>
      <c r="EF317" s="29"/>
      <c r="EG317" s="29"/>
      <c r="EH317" s="29"/>
      <c r="EI317" s="29"/>
      <c r="EJ317" s="29"/>
      <c r="EK317" s="29"/>
      <c r="EL317" s="29"/>
    </row>
    <row r="318" spans="17:142" x14ac:dyDescent="0.2">
      <c r="Q318" s="1"/>
      <c r="R318" s="1"/>
      <c r="S318" s="1"/>
      <c r="T318" s="1"/>
      <c r="U318" s="1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9"/>
      <c r="CQ318" s="29"/>
      <c r="CR318" s="29"/>
      <c r="CS318" s="29"/>
      <c r="CT318" s="29"/>
      <c r="CU318" s="29"/>
      <c r="CV318" s="29"/>
      <c r="CW318" s="29"/>
      <c r="CX318" s="29"/>
      <c r="CY318" s="29"/>
      <c r="CZ318" s="29"/>
      <c r="DA318" s="29"/>
      <c r="DB318" s="29"/>
      <c r="DC318" s="29"/>
      <c r="DD318" s="29"/>
      <c r="DE318" s="29"/>
      <c r="DF318" s="29"/>
      <c r="DG318" s="29"/>
      <c r="DH318" s="29"/>
      <c r="DI318" s="29"/>
      <c r="DJ318" s="29"/>
      <c r="DK318" s="29"/>
      <c r="DL318" s="29"/>
      <c r="DM318" s="29"/>
      <c r="DN318" s="29"/>
      <c r="DO318" s="29"/>
      <c r="DP318" s="29"/>
      <c r="DQ318" s="29"/>
      <c r="DR318" s="29"/>
      <c r="DS318" s="29"/>
      <c r="DT318" s="29"/>
      <c r="DU318" s="29"/>
      <c r="DV318" s="29"/>
      <c r="DW318" s="29"/>
      <c r="DX318" s="29"/>
      <c r="DY318" s="29"/>
      <c r="DZ318" s="29"/>
      <c r="EA318" s="29"/>
      <c r="EB318" s="29"/>
      <c r="EC318" s="29"/>
      <c r="ED318" s="29"/>
      <c r="EE318" s="29"/>
      <c r="EF318" s="29"/>
      <c r="EG318" s="29"/>
      <c r="EH318" s="29"/>
      <c r="EI318" s="29"/>
      <c r="EJ318" s="29"/>
      <c r="EK318" s="29"/>
      <c r="EL318" s="29"/>
    </row>
    <row r="319" spans="17:142" x14ac:dyDescent="0.2">
      <c r="Q319" s="1"/>
      <c r="R319" s="1"/>
      <c r="S319" s="1"/>
      <c r="T319" s="1"/>
      <c r="U319" s="1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29"/>
      <c r="BS319" s="29"/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29"/>
      <c r="CH319" s="29"/>
      <c r="CI319" s="29"/>
      <c r="CJ319" s="29"/>
      <c r="CK319" s="29"/>
      <c r="CL319" s="29"/>
      <c r="CM319" s="29"/>
      <c r="CN319" s="29"/>
      <c r="CO319" s="29"/>
      <c r="CP319" s="29"/>
      <c r="CQ319" s="29"/>
      <c r="CR319" s="29"/>
      <c r="CS319" s="29"/>
      <c r="CT319" s="29"/>
      <c r="CU319" s="29"/>
      <c r="CV319" s="29"/>
      <c r="CW319" s="29"/>
      <c r="CX319" s="29"/>
      <c r="CY319" s="29"/>
      <c r="CZ319" s="29"/>
      <c r="DA319" s="29"/>
      <c r="DB319" s="29"/>
      <c r="DC319" s="29"/>
      <c r="DD319" s="29"/>
      <c r="DE319" s="29"/>
      <c r="DF319" s="29"/>
      <c r="DG319" s="29"/>
      <c r="DH319" s="29"/>
      <c r="DI319" s="29"/>
      <c r="DJ319" s="29"/>
      <c r="DK319" s="29"/>
      <c r="DL319" s="29"/>
      <c r="DM319" s="29"/>
      <c r="DN319" s="29"/>
      <c r="DO319" s="29"/>
      <c r="DP319" s="29"/>
      <c r="DQ319" s="29"/>
      <c r="DR319" s="29"/>
      <c r="DS319" s="29"/>
      <c r="DT319" s="29"/>
      <c r="DU319" s="29"/>
      <c r="DV319" s="29"/>
      <c r="DW319" s="29"/>
      <c r="DX319" s="29"/>
      <c r="DY319" s="29"/>
      <c r="DZ319" s="29"/>
      <c r="EA319" s="29"/>
      <c r="EB319" s="29"/>
      <c r="EC319" s="29"/>
      <c r="ED319" s="29"/>
      <c r="EE319" s="29"/>
      <c r="EF319" s="29"/>
      <c r="EG319" s="29"/>
      <c r="EH319" s="29"/>
      <c r="EI319" s="29"/>
      <c r="EJ319" s="29"/>
      <c r="EK319" s="29"/>
      <c r="EL319" s="29"/>
    </row>
    <row r="320" spans="17:142" x14ac:dyDescent="0.2">
      <c r="Q320" s="1"/>
      <c r="R320" s="1"/>
      <c r="S320" s="1"/>
      <c r="T320" s="1"/>
      <c r="U320" s="1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29"/>
      <c r="BT320" s="29"/>
      <c r="BU320" s="29"/>
      <c r="BV320" s="29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G320" s="29"/>
      <c r="CH320" s="29"/>
      <c r="CI320" s="29"/>
      <c r="CJ320" s="29"/>
      <c r="CK320" s="29"/>
      <c r="CL320" s="29"/>
      <c r="CM320" s="29"/>
      <c r="CN320" s="29"/>
      <c r="CO320" s="29"/>
      <c r="CP320" s="29"/>
      <c r="CQ320" s="29"/>
      <c r="CR320" s="29"/>
      <c r="CS320" s="29"/>
      <c r="CT320" s="29"/>
      <c r="CU320" s="29"/>
      <c r="CV320" s="29"/>
      <c r="CW320" s="29"/>
      <c r="CX320" s="29"/>
      <c r="CY320" s="29"/>
      <c r="CZ320" s="29"/>
      <c r="DA320" s="29"/>
      <c r="DB320" s="29"/>
      <c r="DC320" s="29"/>
      <c r="DD320" s="29"/>
      <c r="DE320" s="29"/>
      <c r="DF320" s="29"/>
      <c r="DG320" s="29"/>
      <c r="DH320" s="29"/>
      <c r="DI320" s="29"/>
      <c r="DJ320" s="29"/>
      <c r="DK320" s="29"/>
      <c r="DL320" s="29"/>
      <c r="DM320" s="29"/>
      <c r="DN320" s="29"/>
      <c r="DO320" s="29"/>
      <c r="DP320" s="29"/>
      <c r="DQ320" s="29"/>
      <c r="DR320" s="29"/>
      <c r="DS320" s="29"/>
      <c r="DT320" s="29"/>
      <c r="DU320" s="29"/>
      <c r="DV320" s="29"/>
      <c r="DW320" s="29"/>
      <c r="DX320" s="29"/>
      <c r="DY320" s="29"/>
      <c r="DZ320" s="29"/>
      <c r="EA320" s="29"/>
      <c r="EB320" s="29"/>
      <c r="EC320" s="29"/>
      <c r="ED320" s="29"/>
      <c r="EE320" s="29"/>
      <c r="EF320" s="29"/>
      <c r="EG320" s="29"/>
      <c r="EH320" s="29"/>
      <c r="EI320" s="29"/>
      <c r="EJ320" s="29"/>
      <c r="EK320" s="29"/>
      <c r="EL320" s="29"/>
    </row>
    <row r="321" spans="17:142" x14ac:dyDescent="0.2">
      <c r="Q321" s="1"/>
      <c r="R321" s="1"/>
      <c r="S321" s="1"/>
      <c r="T321" s="1"/>
      <c r="U321" s="1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  <c r="CS321" s="29"/>
      <c r="CT321" s="29"/>
      <c r="CU321" s="29"/>
      <c r="CV321" s="29"/>
      <c r="CW321" s="29"/>
      <c r="CX321" s="29"/>
      <c r="CY321" s="29"/>
      <c r="CZ321" s="29"/>
      <c r="DA321" s="29"/>
      <c r="DB321" s="29"/>
      <c r="DC321" s="29"/>
      <c r="DD321" s="29"/>
      <c r="DE321" s="29"/>
      <c r="DF321" s="29"/>
      <c r="DG321" s="29"/>
      <c r="DH321" s="29"/>
      <c r="DI321" s="29"/>
      <c r="DJ321" s="29"/>
      <c r="DK321" s="29"/>
      <c r="DL321" s="29"/>
      <c r="DM321" s="29"/>
      <c r="DN321" s="29"/>
      <c r="DO321" s="29"/>
      <c r="DP321" s="29"/>
      <c r="DQ321" s="29"/>
      <c r="DR321" s="29"/>
      <c r="DS321" s="29"/>
      <c r="DT321" s="29"/>
      <c r="DU321" s="29"/>
      <c r="DV321" s="29"/>
      <c r="DW321" s="29"/>
      <c r="DX321" s="29"/>
      <c r="DY321" s="29"/>
      <c r="DZ321" s="29"/>
      <c r="EA321" s="29"/>
      <c r="EB321" s="29"/>
      <c r="EC321" s="29"/>
      <c r="ED321" s="29"/>
      <c r="EE321" s="29"/>
      <c r="EF321" s="29"/>
      <c r="EG321" s="29"/>
      <c r="EH321" s="29"/>
      <c r="EI321" s="29"/>
      <c r="EJ321" s="29"/>
      <c r="EK321" s="29"/>
      <c r="EL321" s="29"/>
    </row>
    <row r="322" spans="17:142" x14ac:dyDescent="0.2">
      <c r="Q322" s="1"/>
      <c r="R322" s="1"/>
      <c r="S322" s="1"/>
      <c r="T322" s="1"/>
      <c r="U322" s="1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9"/>
      <c r="BT322" s="29"/>
      <c r="BU322" s="29"/>
      <c r="BV322" s="29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G322" s="29"/>
      <c r="CH322" s="29"/>
      <c r="CI322" s="29"/>
      <c r="CJ322" s="29"/>
      <c r="CK322" s="29"/>
      <c r="CL322" s="29"/>
      <c r="CM322" s="29"/>
      <c r="CN322" s="29"/>
      <c r="CO322" s="29"/>
      <c r="CP322" s="29"/>
      <c r="CQ322" s="29"/>
      <c r="CR322" s="29"/>
      <c r="CS322" s="29"/>
      <c r="CT322" s="29"/>
      <c r="CU322" s="29"/>
      <c r="CV322" s="29"/>
      <c r="CW322" s="29"/>
      <c r="CX322" s="29"/>
      <c r="CY322" s="29"/>
      <c r="CZ322" s="29"/>
      <c r="DA322" s="29"/>
      <c r="DB322" s="29"/>
      <c r="DC322" s="29"/>
      <c r="DD322" s="29"/>
      <c r="DE322" s="29"/>
      <c r="DF322" s="29"/>
      <c r="DG322" s="29"/>
      <c r="DH322" s="29"/>
      <c r="DI322" s="29"/>
      <c r="DJ322" s="29"/>
      <c r="DK322" s="29"/>
      <c r="DL322" s="29"/>
      <c r="DM322" s="29"/>
      <c r="DN322" s="29"/>
      <c r="DO322" s="29"/>
      <c r="DP322" s="29"/>
      <c r="DQ322" s="29"/>
      <c r="DR322" s="29"/>
      <c r="DS322" s="29"/>
      <c r="DT322" s="29"/>
      <c r="DU322" s="29"/>
      <c r="DV322" s="29"/>
      <c r="DW322" s="29"/>
      <c r="DX322" s="29"/>
      <c r="DY322" s="29"/>
      <c r="DZ322" s="29"/>
      <c r="EA322" s="29"/>
      <c r="EB322" s="29"/>
      <c r="EC322" s="29"/>
      <c r="ED322" s="29"/>
      <c r="EE322" s="29"/>
      <c r="EF322" s="29"/>
      <c r="EG322" s="29"/>
      <c r="EH322" s="29"/>
      <c r="EI322" s="29"/>
      <c r="EJ322" s="29"/>
      <c r="EK322" s="29"/>
      <c r="EL322" s="29"/>
    </row>
    <row r="323" spans="17:142" x14ac:dyDescent="0.2">
      <c r="Q323" s="1"/>
      <c r="R323" s="1"/>
      <c r="S323" s="1"/>
      <c r="T323" s="1"/>
      <c r="U323" s="1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9"/>
      <c r="CQ323" s="29"/>
      <c r="CR323" s="29"/>
      <c r="CS323" s="29"/>
      <c r="CT323" s="29"/>
      <c r="CU323" s="29"/>
      <c r="CV323" s="29"/>
      <c r="CW323" s="29"/>
      <c r="CX323" s="29"/>
      <c r="CY323" s="29"/>
      <c r="CZ323" s="29"/>
      <c r="DA323" s="29"/>
      <c r="DB323" s="29"/>
      <c r="DC323" s="29"/>
      <c r="DD323" s="29"/>
      <c r="DE323" s="29"/>
      <c r="DF323" s="29"/>
      <c r="DG323" s="29"/>
      <c r="DH323" s="29"/>
      <c r="DI323" s="29"/>
      <c r="DJ323" s="29"/>
      <c r="DK323" s="29"/>
      <c r="DL323" s="29"/>
      <c r="DM323" s="29"/>
      <c r="DN323" s="29"/>
      <c r="DO323" s="29"/>
      <c r="DP323" s="29"/>
      <c r="DQ323" s="29"/>
      <c r="DR323" s="29"/>
      <c r="DS323" s="29"/>
      <c r="DT323" s="29"/>
      <c r="DU323" s="29"/>
      <c r="DV323" s="29"/>
      <c r="DW323" s="29"/>
      <c r="DX323" s="29"/>
      <c r="DY323" s="29"/>
      <c r="DZ323" s="29"/>
      <c r="EA323" s="29"/>
      <c r="EB323" s="29"/>
      <c r="EC323" s="29"/>
      <c r="ED323" s="29"/>
      <c r="EE323" s="29"/>
      <c r="EF323" s="29"/>
      <c r="EG323" s="29"/>
      <c r="EH323" s="29"/>
      <c r="EI323" s="29"/>
      <c r="EJ323" s="29"/>
      <c r="EK323" s="29"/>
      <c r="EL323" s="29"/>
    </row>
    <row r="324" spans="17:142" x14ac:dyDescent="0.2">
      <c r="Q324" s="1"/>
      <c r="R324" s="1"/>
      <c r="S324" s="1"/>
      <c r="T324" s="1"/>
      <c r="U324" s="1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29"/>
      <c r="BT324" s="29"/>
      <c r="BU324" s="29"/>
      <c r="BV324" s="29"/>
      <c r="BW324" s="29"/>
      <c r="BX324" s="29"/>
      <c r="BY324" s="29"/>
      <c r="BZ324" s="29"/>
      <c r="CA324" s="29"/>
      <c r="CB324" s="29"/>
      <c r="CC324" s="29"/>
      <c r="CD324" s="29"/>
      <c r="CE324" s="29"/>
      <c r="CF324" s="29"/>
      <c r="CG324" s="29"/>
      <c r="CH324" s="29"/>
      <c r="CI324" s="29"/>
      <c r="CJ324" s="29"/>
      <c r="CK324" s="29"/>
      <c r="CL324" s="29"/>
      <c r="CM324" s="29"/>
      <c r="CN324" s="29"/>
      <c r="CO324" s="29"/>
      <c r="CP324" s="29"/>
      <c r="CQ324" s="29"/>
      <c r="CR324" s="29"/>
      <c r="CS324" s="29"/>
      <c r="CT324" s="29"/>
      <c r="CU324" s="29"/>
      <c r="CV324" s="29"/>
      <c r="CW324" s="29"/>
      <c r="CX324" s="29"/>
      <c r="CY324" s="29"/>
      <c r="CZ324" s="29"/>
      <c r="DA324" s="29"/>
      <c r="DB324" s="29"/>
      <c r="DC324" s="29"/>
      <c r="DD324" s="29"/>
      <c r="DE324" s="29"/>
      <c r="DF324" s="29"/>
      <c r="DG324" s="29"/>
      <c r="DH324" s="29"/>
      <c r="DI324" s="29"/>
      <c r="DJ324" s="29"/>
      <c r="DK324" s="29"/>
      <c r="DL324" s="29"/>
      <c r="DM324" s="29"/>
      <c r="DN324" s="29"/>
      <c r="DO324" s="29"/>
      <c r="DP324" s="29"/>
      <c r="DQ324" s="29"/>
      <c r="DR324" s="29"/>
      <c r="DS324" s="29"/>
      <c r="DT324" s="29"/>
      <c r="DU324" s="29"/>
      <c r="DV324" s="29"/>
      <c r="DW324" s="29"/>
      <c r="DX324" s="29"/>
      <c r="DY324" s="29"/>
      <c r="DZ324" s="29"/>
      <c r="EA324" s="29"/>
      <c r="EB324" s="29"/>
      <c r="EC324" s="29"/>
      <c r="ED324" s="29"/>
      <c r="EE324" s="29"/>
      <c r="EF324" s="29"/>
      <c r="EG324" s="29"/>
      <c r="EH324" s="29"/>
      <c r="EI324" s="29"/>
      <c r="EJ324" s="29"/>
      <c r="EK324" s="29"/>
      <c r="EL324" s="29"/>
    </row>
    <row r="325" spans="17:142" x14ac:dyDescent="0.2">
      <c r="Q325" s="1"/>
      <c r="R325" s="1"/>
      <c r="S325" s="1"/>
      <c r="T325" s="1"/>
      <c r="U325" s="1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  <c r="CS325" s="29"/>
      <c r="CT325" s="29"/>
      <c r="CU325" s="29"/>
      <c r="CV325" s="29"/>
      <c r="CW325" s="29"/>
      <c r="CX325" s="29"/>
      <c r="CY325" s="29"/>
      <c r="CZ325" s="29"/>
      <c r="DA325" s="29"/>
      <c r="DB325" s="29"/>
      <c r="DC325" s="29"/>
      <c r="DD325" s="29"/>
      <c r="DE325" s="29"/>
      <c r="DF325" s="29"/>
      <c r="DG325" s="29"/>
      <c r="DH325" s="29"/>
      <c r="DI325" s="29"/>
      <c r="DJ325" s="29"/>
      <c r="DK325" s="29"/>
      <c r="DL325" s="29"/>
      <c r="DM325" s="29"/>
      <c r="DN325" s="29"/>
      <c r="DO325" s="29"/>
      <c r="DP325" s="29"/>
      <c r="DQ325" s="29"/>
      <c r="DR325" s="29"/>
      <c r="DS325" s="29"/>
      <c r="DT325" s="29"/>
      <c r="DU325" s="29"/>
      <c r="DV325" s="29"/>
      <c r="DW325" s="29"/>
      <c r="DX325" s="29"/>
      <c r="DY325" s="29"/>
      <c r="DZ325" s="29"/>
      <c r="EA325" s="29"/>
      <c r="EB325" s="29"/>
      <c r="EC325" s="29"/>
      <c r="ED325" s="29"/>
      <c r="EE325" s="29"/>
      <c r="EF325" s="29"/>
      <c r="EG325" s="29"/>
      <c r="EH325" s="29"/>
      <c r="EI325" s="29"/>
      <c r="EJ325" s="29"/>
      <c r="EK325" s="29"/>
      <c r="EL325" s="29"/>
    </row>
    <row r="326" spans="17:142" x14ac:dyDescent="0.2">
      <c r="Q326" s="1"/>
      <c r="R326" s="1"/>
      <c r="S326" s="1"/>
      <c r="T326" s="1"/>
      <c r="U326" s="1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9"/>
      <c r="CQ326" s="29"/>
      <c r="CR326" s="29"/>
      <c r="CS326" s="29"/>
      <c r="CT326" s="29"/>
      <c r="CU326" s="29"/>
      <c r="CV326" s="29"/>
      <c r="CW326" s="29"/>
      <c r="CX326" s="29"/>
      <c r="CY326" s="29"/>
      <c r="CZ326" s="29"/>
      <c r="DA326" s="29"/>
      <c r="DB326" s="29"/>
      <c r="DC326" s="29"/>
      <c r="DD326" s="29"/>
      <c r="DE326" s="29"/>
      <c r="DF326" s="29"/>
      <c r="DG326" s="29"/>
      <c r="DH326" s="29"/>
      <c r="DI326" s="29"/>
      <c r="DJ326" s="29"/>
      <c r="DK326" s="29"/>
      <c r="DL326" s="29"/>
      <c r="DM326" s="29"/>
      <c r="DN326" s="29"/>
      <c r="DO326" s="29"/>
      <c r="DP326" s="29"/>
      <c r="DQ326" s="29"/>
      <c r="DR326" s="29"/>
      <c r="DS326" s="29"/>
      <c r="DT326" s="29"/>
      <c r="DU326" s="29"/>
      <c r="DV326" s="29"/>
      <c r="DW326" s="29"/>
      <c r="DX326" s="29"/>
      <c r="DY326" s="29"/>
      <c r="DZ326" s="29"/>
      <c r="EA326" s="29"/>
      <c r="EB326" s="29"/>
      <c r="EC326" s="29"/>
      <c r="ED326" s="29"/>
      <c r="EE326" s="29"/>
      <c r="EF326" s="29"/>
      <c r="EG326" s="29"/>
      <c r="EH326" s="29"/>
      <c r="EI326" s="29"/>
      <c r="EJ326" s="29"/>
      <c r="EK326" s="29"/>
      <c r="EL326" s="29"/>
    </row>
    <row r="327" spans="17:142" x14ac:dyDescent="0.2">
      <c r="Q327" s="1"/>
      <c r="R327" s="1"/>
      <c r="S327" s="1"/>
      <c r="T327" s="1"/>
      <c r="U327" s="1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29"/>
      <c r="BS327" s="29"/>
      <c r="BT327" s="29"/>
      <c r="BU327" s="29"/>
      <c r="BV327" s="29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G327" s="29"/>
      <c r="CH327" s="29"/>
      <c r="CI327" s="29"/>
      <c r="CJ327" s="29"/>
      <c r="CK327" s="29"/>
      <c r="CL327" s="29"/>
      <c r="CM327" s="29"/>
      <c r="CN327" s="29"/>
      <c r="CO327" s="29"/>
      <c r="CP327" s="29"/>
      <c r="CQ327" s="29"/>
      <c r="CR327" s="29"/>
      <c r="CS327" s="29"/>
      <c r="CT327" s="29"/>
      <c r="CU327" s="29"/>
      <c r="CV327" s="29"/>
      <c r="CW327" s="29"/>
      <c r="CX327" s="29"/>
      <c r="CY327" s="29"/>
      <c r="CZ327" s="29"/>
      <c r="DA327" s="29"/>
      <c r="DB327" s="29"/>
      <c r="DC327" s="29"/>
      <c r="DD327" s="29"/>
      <c r="DE327" s="29"/>
      <c r="DF327" s="29"/>
      <c r="DG327" s="29"/>
      <c r="DH327" s="29"/>
      <c r="DI327" s="29"/>
      <c r="DJ327" s="29"/>
      <c r="DK327" s="29"/>
      <c r="DL327" s="29"/>
      <c r="DM327" s="29"/>
      <c r="DN327" s="29"/>
      <c r="DO327" s="29"/>
      <c r="DP327" s="29"/>
      <c r="DQ327" s="29"/>
      <c r="DR327" s="29"/>
      <c r="DS327" s="29"/>
      <c r="DT327" s="29"/>
      <c r="DU327" s="29"/>
      <c r="DV327" s="29"/>
      <c r="DW327" s="29"/>
      <c r="DX327" s="29"/>
      <c r="DY327" s="29"/>
      <c r="DZ327" s="29"/>
      <c r="EA327" s="29"/>
      <c r="EB327" s="29"/>
      <c r="EC327" s="29"/>
      <c r="ED327" s="29"/>
      <c r="EE327" s="29"/>
      <c r="EF327" s="29"/>
      <c r="EG327" s="29"/>
      <c r="EH327" s="29"/>
      <c r="EI327" s="29"/>
      <c r="EJ327" s="29"/>
      <c r="EK327" s="29"/>
      <c r="EL327" s="29"/>
    </row>
    <row r="328" spans="17:142" x14ac:dyDescent="0.2">
      <c r="Q328" s="1"/>
      <c r="R328" s="1"/>
      <c r="S328" s="1"/>
      <c r="T328" s="1"/>
      <c r="U328" s="1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29"/>
      <c r="BT328" s="29"/>
      <c r="BU328" s="29"/>
      <c r="BV328" s="29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G328" s="29"/>
      <c r="CH328" s="29"/>
      <c r="CI328" s="29"/>
      <c r="CJ328" s="29"/>
      <c r="CK328" s="29"/>
      <c r="CL328" s="29"/>
      <c r="CM328" s="29"/>
      <c r="CN328" s="29"/>
      <c r="CO328" s="29"/>
      <c r="CP328" s="29"/>
      <c r="CQ328" s="29"/>
      <c r="CR328" s="29"/>
      <c r="CS328" s="29"/>
      <c r="CT328" s="29"/>
      <c r="CU328" s="29"/>
      <c r="CV328" s="29"/>
      <c r="CW328" s="29"/>
      <c r="CX328" s="29"/>
      <c r="CY328" s="29"/>
      <c r="CZ328" s="29"/>
      <c r="DA328" s="29"/>
      <c r="DB328" s="29"/>
      <c r="DC328" s="29"/>
      <c r="DD328" s="29"/>
      <c r="DE328" s="29"/>
      <c r="DF328" s="29"/>
      <c r="DG328" s="29"/>
      <c r="DH328" s="29"/>
      <c r="DI328" s="29"/>
      <c r="DJ328" s="29"/>
      <c r="DK328" s="29"/>
      <c r="DL328" s="29"/>
      <c r="DM328" s="29"/>
      <c r="DN328" s="29"/>
      <c r="DO328" s="29"/>
      <c r="DP328" s="29"/>
      <c r="DQ328" s="29"/>
      <c r="DR328" s="29"/>
      <c r="DS328" s="29"/>
      <c r="DT328" s="29"/>
      <c r="DU328" s="29"/>
      <c r="DV328" s="29"/>
      <c r="DW328" s="29"/>
      <c r="DX328" s="29"/>
      <c r="DY328" s="29"/>
      <c r="DZ328" s="29"/>
      <c r="EA328" s="29"/>
      <c r="EB328" s="29"/>
      <c r="EC328" s="29"/>
      <c r="ED328" s="29"/>
      <c r="EE328" s="29"/>
      <c r="EF328" s="29"/>
      <c r="EG328" s="29"/>
      <c r="EH328" s="29"/>
      <c r="EI328" s="29"/>
      <c r="EJ328" s="29"/>
      <c r="EK328" s="29"/>
      <c r="EL328" s="29"/>
    </row>
    <row r="329" spans="17:142" x14ac:dyDescent="0.2">
      <c r="Q329" s="1"/>
      <c r="R329" s="1"/>
      <c r="S329" s="1"/>
      <c r="T329" s="1"/>
      <c r="U329" s="1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29"/>
      <c r="CH329" s="29"/>
      <c r="CI329" s="29"/>
      <c r="CJ329" s="29"/>
      <c r="CK329" s="29"/>
      <c r="CL329" s="29"/>
      <c r="CM329" s="29"/>
      <c r="CN329" s="29"/>
      <c r="CO329" s="29"/>
      <c r="CP329" s="29"/>
      <c r="CQ329" s="29"/>
      <c r="CR329" s="29"/>
      <c r="CS329" s="29"/>
      <c r="CT329" s="29"/>
      <c r="CU329" s="29"/>
      <c r="CV329" s="29"/>
      <c r="CW329" s="29"/>
      <c r="CX329" s="29"/>
      <c r="CY329" s="29"/>
      <c r="CZ329" s="29"/>
      <c r="DA329" s="29"/>
      <c r="DB329" s="29"/>
      <c r="DC329" s="29"/>
      <c r="DD329" s="29"/>
      <c r="DE329" s="29"/>
      <c r="DF329" s="29"/>
      <c r="DG329" s="29"/>
      <c r="DH329" s="29"/>
      <c r="DI329" s="29"/>
      <c r="DJ329" s="29"/>
      <c r="DK329" s="29"/>
      <c r="DL329" s="29"/>
      <c r="DM329" s="29"/>
      <c r="DN329" s="29"/>
      <c r="DO329" s="29"/>
      <c r="DP329" s="29"/>
      <c r="DQ329" s="29"/>
      <c r="DR329" s="29"/>
      <c r="DS329" s="29"/>
      <c r="DT329" s="29"/>
      <c r="DU329" s="29"/>
      <c r="DV329" s="29"/>
      <c r="DW329" s="29"/>
      <c r="DX329" s="29"/>
      <c r="DY329" s="29"/>
      <c r="DZ329" s="29"/>
      <c r="EA329" s="29"/>
      <c r="EB329" s="29"/>
      <c r="EC329" s="29"/>
      <c r="ED329" s="29"/>
      <c r="EE329" s="29"/>
      <c r="EF329" s="29"/>
      <c r="EG329" s="29"/>
      <c r="EH329" s="29"/>
      <c r="EI329" s="29"/>
      <c r="EJ329" s="29"/>
      <c r="EK329" s="29"/>
      <c r="EL329" s="29"/>
    </row>
    <row r="330" spans="17:142" x14ac:dyDescent="0.2">
      <c r="Q330" s="1"/>
      <c r="R330" s="1"/>
      <c r="S330" s="1"/>
      <c r="T330" s="1"/>
      <c r="U330" s="1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9"/>
      <c r="CQ330" s="29"/>
      <c r="CR330" s="29"/>
      <c r="CS330" s="29"/>
      <c r="CT330" s="29"/>
      <c r="CU330" s="29"/>
      <c r="CV330" s="29"/>
      <c r="CW330" s="29"/>
      <c r="CX330" s="29"/>
      <c r="CY330" s="29"/>
      <c r="CZ330" s="29"/>
      <c r="DA330" s="29"/>
      <c r="DB330" s="29"/>
      <c r="DC330" s="29"/>
      <c r="DD330" s="29"/>
      <c r="DE330" s="29"/>
      <c r="DF330" s="29"/>
      <c r="DG330" s="29"/>
      <c r="DH330" s="29"/>
      <c r="DI330" s="29"/>
      <c r="DJ330" s="29"/>
      <c r="DK330" s="29"/>
      <c r="DL330" s="29"/>
      <c r="DM330" s="29"/>
      <c r="DN330" s="29"/>
      <c r="DO330" s="29"/>
      <c r="DP330" s="29"/>
      <c r="DQ330" s="29"/>
      <c r="DR330" s="29"/>
      <c r="DS330" s="29"/>
      <c r="DT330" s="29"/>
      <c r="DU330" s="29"/>
      <c r="DV330" s="29"/>
      <c r="DW330" s="29"/>
      <c r="DX330" s="29"/>
      <c r="DY330" s="29"/>
      <c r="DZ330" s="29"/>
      <c r="EA330" s="29"/>
      <c r="EB330" s="29"/>
      <c r="EC330" s="29"/>
      <c r="ED330" s="29"/>
      <c r="EE330" s="29"/>
      <c r="EF330" s="29"/>
      <c r="EG330" s="29"/>
      <c r="EH330" s="29"/>
      <c r="EI330" s="29"/>
      <c r="EJ330" s="29"/>
      <c r="EK330" s="29"/>
      <c r="EL330" s="29"/>
    </row>
    <row r="331" spans="17:142" x14ac:dyDescent="0.2">
      <c r="Q331" s="1"/>
      <c r="R331" s="1"/>
      <c r="S331" s="1"/>
      <c r="T331" s="1"/>
      <c r="U331" s="1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  <c r="CS331" s="29"/>
      <c r="CT331" s="29"/>
      <c r="CU331" s="29"/>
      <c r="CV331" s="29"/>
      <c r="CW331" s="29"/>
      <c r="CX331" s="29"/>
      <c r="CY331" s="29"/>
      <c r="CZ331" s="29"/>
      <c r="DA331" s="29"/>
      <c r="DB331" s="29"/>
      <c r="DC331" s="29"/>
      <c r="DD331" s="29"/>
      <c r="DE331" s="29"/>
      <c r="DF331" s="29"/>
      <c r="DG331" s="29"/>
      <c r="DH331" s="29"/>
      <c r="DI331" s="29"/>
      <c r="DJ331" s="29"/>
      <c r="DK331" s="29"/>
      <c r="DL331" s="29"/>
      <c r="DM331" s="29"/>
      <c r="DN331" s="29"/>
      <c r="DO331" s="29"/>
      <c r="DP331" s="29"/>
      <c r="DQ331" s="29"/>
      <c r="DR331" s="29"/>
      <c r="DS331" s="29"/>
      <c r="DT331" s="29"/>
      <c r="DU331" s="29"/>
      <c r="DV331" s="29"/>
      <c r="DW331" s="29"/>
      <c r="DX331" s="29"/>
      <c r="DY331" s="29"/>
      <c r="DZ331" s="29"/>
      <c r="EA331" s="29"/>
      <c r="EB331" s="29"/>
      <c r="EC331" s="29"/>
      <c r="ED331" s="29"/>
      <c r="EE331" s="29"/>
      <c r="EF331" s="29"/>
      <c r="EG331" s="29"/>
      <c r="EH331" s="29"/>
      <c r="EI331" s="29"/>
      <c r="EJ331" s="29"/>
      <c r="EK331" s="29"/>
      <c r="EL331" s="29"/>
    </row>
    <row r="332" spans="17:142" x14ac:dyDescent="0.2">
      <c r="Q332" s="1"/>
      <c r="R332" s="1"/>
      <c r="S332" s="1"/>
      <c r="T332" s="1"/>
      <c r="U332" s="1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29"/>
      <c r="BT332" s="29"/>
      <c r="BU332" s="29"/>
      <c r="BV332" s="29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G332" s="29"/>
      <c r="CH332" s="29"/>
      <c r="CI332" s="29"/>
      <c r="CJ332" s="29"/>
      <c r="CK332" s="29"/>
      <c r="CL332" s="29"/>
      <c r="CM332" s="29"/>
      <c r="CN332" s="29"/>
      <c r="CO332" s="29"/>
      <c r="CP332" s="29"/>
      <c r="CQ332" s="29"/>
      <c r="CR332" s="29"/>
      <c r="CS332" s="29"/>
      <c r="CT332" s="29"/>
      <c r="CU332" s="29"/>
      <c r="CV332" s="29"/>
      <c r="CW332" s="29"/>
      <c r="CX332" s="29"/>
      <c r="CY332" s="29"/>
      <c r="CZ332" s="29"/>
      <c r="DA332" s="29"/>
      <c r="DB332" s="29"/>
      <c r="DC332" s="29"/>
      <c r="DD332" s="29"/>
      <c r="DE332" s="29"/>
      <c r="DF332" s="29"/>
      <c r="DG332" s="29"/>
      <c r="DH332" s="29"/>
      <c r="DI332" s="29"/>
      <c r="DJ332" s="29"/>
      <c r="DK332" s="29"/>
      <c r="DL332" s="29"/>
      <c r="DM332" s="29"/>
      <c r="DN332" s="29"/>
      <c r="DO332" s="29"/>
      <c r="DP332" s="29"/>
      <c r="DQ332" s="29"/>
      <c r="DR332" s="29"/>
      <c r="DS332" s="29"/>
      <c r="DT332" s="29"/>
      <c r="DU332" s="29"/>
      <c r="DV332" s="29"/>
      <c r="DW332" s="29"/>
      <c r="DX332" s="29"/>
      <c r="DY332" s="29"/>
      <c r="DZ332" s="29"/>
      <c r="EA332" s="29"/>
      <c r="EB332" s="29"/>
      <c r="EC332" s="29"/>
      <c r="ED332" s="29"/>
      <c r="EE332" s="29"/>
      <c r="EF332" s="29"/>
      <c r="EG332" s="29"/>
      <c r="EH332" s="29"/>
      <c r="EI332" s="29"/>
      <c r="EJ332" s="29"/>
      <c r="EK332" s="29"/>
      <c r="EL332" s="29"/>
    </row>
    <row r="333" spans="17:142" x14ac:dyDescent="0.2">
      <c r="Q333" s="1"/>
      <c r="R333" s="1"/>
      <c r="S333" s="1"/>
      <c r="T333" s="1"/>
      <c r="U333" s="1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P333" s="29"/>
      <c r="BQ333" s="29"/>
      <c r="BR333" s="29"/>
      <c r="BS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29"/>
      <c r="CH333" s="29"/>
      <c r="CI333" s="29"/>
      <c r="CJ333" s="29"/>
      <c r="CK333" s="29"/>
      <c r="CL333" s="29"/>
      <c r="CM333" s="29"/>
      <c r="CN333" s="29"/>
      <c r="CO333" s="29"/>
      <c r="CP333" s="29"/>
      <c r="CQ333" s="29"/>
      <c r="CR333" s="29"/>
      <c r="CS333" s="29"/>
      <c r="CT333" s="29"/>
      <c r="CU333" s="29"/>
      <c r="CV333" s="29"/>
      <c r="CW333" s="29"/>
      <c r="CX333" s="29"/>
      <c r="CY333" s="29"/>
      <c r="CZ333" s="29"/>
      <c r="DA333" s="29"/>
      <c r="DB333" s="29"/>
      <c r="DC333" s="29"/>
      <c r="DD333" s="29"/>
      <c r="DE333" s="29"/>
      <c r="DF333" s="29"/>
      <c r="DG333" s="29"/>
      <c r="DH333" s="29"/>
      <c r="DI333" s="29"/>
      <c r="DJ333" s="29"/>
      <c r="DK333" s="29"/>
      <c r="DL333" s="29"/>
      <c r="DM333" s="29"/>
      <c r="DN333" s="29"/>
      <c r="DO333" s="29"/>
      <c r="DP333" s="29"/>
      <c r="DQ333" s="29"/>
      <c r="DR333" s="29"/>
      <c r="DS333" s="29"/>
      <c r="DT333" s="29"/>
      <c r="DU333" s="29"/>
      <c r="DV333" s="29"/>
      <c r="DW333" s="29"/>
      <c r="DX333" s="29"/>
      <c r="DY333" s="29"/>
      <c r="DZ333" s="29"/>
      <c r="EA333" s="29"/>
      <c r="EB333" s="29"/>
      <c r="EC333" s="29"/>
      <c r="ED333" s="29"/>
      <c r="EE333" s="29"/>
      <c r="EF333" s="29"/>
      <c r="EG333" s="29"/>
      <c r="EH333" s="29"/>
      <c r="EI333" s="29"/>
      <c r="EJ333" s="29"/>
      <c r="EK333" s="29"/>
      <c r="EL333" s="29"/>
    </row>
    <row r="334" spans="17:142" x14ac:dyDescent="0.2">
      <c r="Q334" s="1"/>
      <c r="R334" s="1"/>
      <c r="S334" s="1"/>
      <c r="T334" s="1"/>
      <c r="U334" s="1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9"/>
      <c r="CQ334" s="29"/>
      <c r="CR334" s="29"/>
      <c r="CS334" s="29"/>
      <c r="CT334" s="29"/>
      <c r="CU334" s="29"/>
      <c r="CV334" s="29"/>
      <c r="CW334" s="29"/>
      <c r="CX334" s="29"/>
      <c r="CY334" s="29"/>
      <c r="CZ334" s="29"/>
      <c r="DA334" s="29"/>
      <c r="DB334" s="29"/>
      <c r="DC334" s="29"/>
      <c r="DD334" s="29"/>
      <c r="DE334" s="29"/>
      <c r="DF334" s="29"/>
      <c r="DG334" s="29"/>
      <c r="DH334" s="29"/>
      <c r="DI334" s="29"/>
      <c r="DJ334" s="29"/>
      <c r="DK334" s="29"/>
      <c r="DL334" s="29"/>
      <c r="DM334" s="29"/>
      <c r="DN334" s="29"/>
      <c r="DO334" s="29"/>
      <c r="DP334" s="29"/>
      <c r="DQ334" s="29"/>
      <c r="DR334" s="29"/>
      <c r="DS334" s="29"/>
      <c r="DT334" s="29"/>
      <c r="DU334" s="29"/>
      <c r="DV334" s="29"/>
      <c r="DW334" s="29"/>
      <c r="DX334" s="29"/>
      <c r="DY334" s="29"/>
      <c r="DZ334" s="29"/>
      <c r="EA334" s="29"/>
      <c r="EB334" s="29"/>
      <c r="EC334" s="29"/>
      <c r="ED334" s="29"/>
      <c r="EE334" s="29"/>
      <c r="EF334" s="29"/>
      <c r="EG334" s="29"/>
      <c r="EH334" s="29"/>
      <c r="EI334" s="29"/>
      <c r="EJ334" s="29"/>
      <c r="EK334" s="29"/>
      <c r="EL334" s="29"/>
    </row>
    <row r="335" spans="17:142" x14ac:dyDescent="0.2">
      <c r="Q335" s="1"/>
      <c r="R335" s="1"/>
      <c r="S335" s="1"/>
      <c r="T335" s="1"/>
      <c r="U335" s="1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P335" s="29"/>
      <c r="BQ335" s="29"/>
      <c r="BR335" s="29"/>
      <c r="BS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29"/>
      <c r="CH335" s="29"/>
      <c r="CI335" s="29"/>
      <c r="CJ335" s="29"/>
      <c r="CK335" s="29"/>
      <c r="CL335" s="29"/>
      <c r="CM335" s="29"/>
      <c r="CN335" s="29"/>
      <c r="CO335" s="29"/>
      <c r="CP335" s="29"/>
      <c r="CQ335" s="29"/>
      <c r="CR335" s="29"/>
      <c r="CS335" s="29"/>
      <c r="CT335" s="29"/>
      <c r="CU335" s="29"/>
      <c r="CV335" s="29"/>
      <c r="CW335" s="29"/>
      <c r="CX335" s="29"/>
      <c r="CY335" s="29"/>
      <c r="CZ335" s="29"/>
      <c r="DA335" s="29"/>
      <c r="DB335" s="29"/>
      <c r="DC335" s="29"/>
      <c r="DD335" s="29"/>
      <c r="DE335" s="29"/>
      <c r="DF335" s="29"/>
      <c r="DG335" s="29"/>
      <c r="DH335" s="29"/>
      <c r="DI335" s="29"/>
      <c r="DJ335" s="29"/>
      <c r="DK335" s="29"/>
      <c r="DL335" s="29"/>
      <c r="DM335" s="29"/>
      <c r="DN335" s="29"/>
      <c r="DO335" s="29"/>
      <c r="DP335" s="29"/>
      <c r="DQ335" s="29"/>
      <c r="DR335" s="29"/>
      <c r="DS335" s="29"/>
      <c r="DT335" s="29"/>
      <c r="DU335" s="29"/>
      <c r="DV335" s="29"/>
      <c r="DW335" s="29"/>
      <c r="DX335" s="29"/>
      <c r="DY335" s="29"/>
      <c r="DZ335" s="29"/>
      <c r="EA335" s="29"/>
      <c r="EB335" s="29"/>
      <c r="EC335" s="29"/>
      <c r="ED335" s="29"/>
      <c r="EE335" s="29"/>
      <c r="EF335" s="29"/>
      <c r="EG335" s="29"/>
      <c r="EH335" s="29"/>
      <c r="EI335" s="29"/>
      <c r="EJ335" s="29"/>
      <c r="EK335" s="29"/>
      <c r="EL335" s="29"/>
    </row>
    <row r="336" spans="17:142" x14ac:dyDescent="0.2">
      <c r="Q336" s="1"/>
      <c r="R336" s="1"/>
      <c r="S336" s="1"/>
      <c r="T336" s="1"/>
      <c r="U336" s="1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29"/>
      <c r="BT336" s="29"/>
      <c r="BU336" s="29"/>
      <c r="BV336" s="29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G336" s="29"/>
      <c r="CH336" s="29"/>
      <c r="CI336" s="29"/>
      <c r="CJ336" s="29"/>
      <c r="CK336" s="29"/>
      <c r="CL336" s="29"/>
      <c r="CM336" s="29"/>
      <c r="CN336" s="29"/>
      <c r="CO336" s="29"/>
      <c r="CP336" s="29"/>
      <c r="CQ336" s="29"/>
      <c r="CR336" s="29"/>
      <c r="CS336" s="29"/>
      <c r="CT336" s="29"/>
      <c r="CU336" s="29"/>
      <c r="CV336" s="29"/>
      <c r="CW336" s="29"/>
      <c r="CX336" s="29"/>
      <c r="CY336" s="29"/>
      <c r="CZ336" s="29"/>
      <c r="DA336" s="29"/>
      <c r="DB336" s="29"/>
      <c r="DC336" s="29"/>
      <c r="DD336" s="29"/>
      <c r="DE336" s="29"/>
      <c r="DF336" s="29"/>
      <c r="DG336" s="29"/>
      <c r="DH336" s="29"/>
      <c r="DI336" s="29"/>
      <c r="DJ336" s="29"/>
      <c r="DK336" s="29"/>
      <c r="DL336" s="29"/>
      <c r="DM336" s="29"/>
      <c r="DN336" s="29"/>
      <c r="DO336" s="29"/>
      <c r="DP336" s="29"/>
      <c r="DQ336" s="29"/>
      <c r="DR336" s="29"/>
      <c r="DS336" s="29"/>
      <c r="DT336" s="29"/>
      <c r="DU336" s="29"/>
      <c r="DV336" s="29"/>
      <c r="DW336" s="29"/>
      <c r="DX336" s="29"/>
      <c r="DY336" s="29"/>
      <c r="DZ336" s="29"/>
      <c r="EA336" s="29"/>
      <c r="EB336" s="29"/>
      <c r="EC336" s="29"/>
      <c r="ED336" s="29"/>
      <c r="EE336" s="29"/>
      <c r="EF336" s="29"/>
      <c r="EG336" s="29"/>
      <c r="EH336" s="29"/>
      <c r="EI336" s="29"/>
      <c r="EJ336" s="29"/>
      <c r="EK336" s="29"/>
      <c r="EL336" s="29"/>
    </row>
    <row r="337" spans="17:142" x14ac:dyDescent="0.2">
      <c r="Q337" s="1"/>
      <c r="R337" s="1"/>
      <c r="S337" s="1"/>
      <c r="T337" s="1"/>
      <c r="U337" s="1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29"/>
      <c r="CH337" s="29"/>
      <c r="CI337" s="29"/>
      <c r="CJ337" s="29"/>
      <c r="CK337" s="29"/>
      <c r="CL337" s="29"/>
      <c r="CM337" s="29"/>
      <c r="CN337" s="29"/>
      <c r="CO337" s="29"/>
      <c r="CP337" s="29"/>
      <c r="CQ337" s="29"/>
      <c r="CR337" s="29"/>
      <c r="CS337" s="29"/>
      <c r="CT337" s="29"/>
      <c r="CU337" s="29"/>
      <c r="CV337" s="29"/>
      <c r="CW337" s="29"/>
      <c r="CX337" s="29"/>
      <c r="CY337" s="29"/>
      <c r="CZ337" s="29"/>
      <c r="DA337" s="29"/>
      <c r="DB337" s="29"/>
      <c r="DC337" s="29"/>
      <c r="DD337" s="29"/>
      <c r="DE337" s="29"/>
      <c r="DF337" s="29"/>
      <c r="DG337" s="29"/>
      <c r="DH337" s="29"/>
      <c r="DI337" s="29"/>
      <c r="DJ337" s="29"/>
      <c r="DK337" s="29"/>
      <c r="DL337" s="29"/>
      <c r="DM337" s="29"/>
      <c r="DN337" s="29"/>
      <c r="DO337" s="29"/>
      <c r="DP337" s="29"/>
      <c r="DQ337" s="29"/>
      <c r="DR337" s="29"/>
      <c r="DS337" s="29"/>
      <c r="DT337" s="29"/>
      <c r="DU337" s="29"/>
      <c r="DV337" s="29"/>
      <c r="DW337" s="29"/>
      <c r="DX337" s="29"/>
      <c r="DY337" s="29"/>
      <c r="DZ337" s="29"/>
      <c r="EA337" s="29"/>
      <c r="EB337" s="29"/>
      <c r="EC337" s="29"/>
      <c r="ED337" s="29"/>
      <c r="EE337" s="29"/>
      <c r="EF337" s="29"/>
      <c r="EG337" s="29"/>
      <c r="EH337" s="29"/>
      <c r="EI337" s="29"/>
      <c r="EJ337" s="29"/>
      <c r="EK337" s="29"/>
      <c r="EL337" s="29"/>
    </row>
    <row r="338" spans="17:142" x14ac:dyDescent="0.2">
      <c r="Q338" s="1"/>
      <c r="R338" s="1"/>
      <c r="S338" s="1"/>
      <c r="T338" s="1"/>
      <c r="U338" s="1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/>
      <c r="BU338" s="29"/>
      <c r="BV338" s="29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G338" s="29"/>
      <c r="CH338" s="29"/>
      <c r="CI338" s="29"/>
      <c r="CJ338" s="29"/>
      <c r="CK338" s="29"/>
      <c r="CL338" s="29"/>
      <c r="CM338" s="29"/>
      <c r="CN338" s="29"/>
      <c r="CO338" s="29"/>
      <c r="CP338" s="29"/>
      <c r="CQ338" s="29"/>
      <c r="CR338" s="29"/>
      <c r="CS338" s="29"/>
      <c r="CT338" s="29"/>
      <c r="CU338" s="29"/>
      <c r="CV338" s="29"/>
      <c r="CW338" s="29"/>
      <c r="CX338" s="29"/>
      <c r="CY338" s="29"/>
      <c r="CZ338" s="29"/>
      <c r="DA338" s="29"/>
      <c r="DB338" s="29"/>
      <c r="DC338" s="29"/>
      <c r="DD338" s="29"/>
      <c r="DE338" s="29"/>
      <c r="DF338" s="29"/>
      <c r="DG338" s="29"/>
      <c r="DH338" s="29"/>
      <c r="DI338" s="29"/>
      <c r="DJ338" s="29"/>
      <c r="DK338" s="29"/>
      <c r="DL338" s="29"/>
      <c r="DM338" s="29"/>
      <c r="DN338" s="29"/>
      <c r="DO338" s="29"/>
      <c r="DP338" s="29"/>
      <c r="DQ338" s="29"/>
      <c r="DR338" s="29"/>
      <c r="DS338" s="29"/>
      <c r="DT338" s="29"/>
      <c r="DU338" s="29"/>
      <c r="DV338" s="29"/>
      <c r="DW338" s="29"/>
      <c r="DX338" s="29"/>
      <c r="DY338" s="29"/>
      <c r="DZ338" s="29"/>
      <c r="EA338" s="29"/>
      <c r="EB338" s="29"/>
      <c r="EC338" s="29"/>
      <c r="ED338" s="29"/>
      <c r="EE338" s="29"/>
      <c r="EF338" s="29"/>
      <c r="EG338" s="29"/>
      <c r="EH338" s="29"/>
      <c r="EI338" s="29"/>
      <c r="EJ338" s="29"/>
      <c r="EK338" s="29"/>
      <c r="EL338" s="29"/>
    </row>
    <row r="339" spans="17:142" x14ac:dyDescent="0.2"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29"/>
      <c r="CH339" s="29"/>
      <c r="CI339" s="29"/>
      <c r="CJ339" s="29"/>
      <c r="CK339" s="29"/>
      <c r="CL339" s="29"/>
      <c r="CM339" s="29"/>
      <c r="CN339" s="29"/>
      <c r="CO339" s="29"/>
      <c r="CP339" s="29"/>
      <c r="CQ339" s="29"/>
      <c r="CR339" s="29"/>
      <c r="CS339" s="29"/>
      <c r="CT339" s="29"/>
      <c r="CU339" s="29"/>
      <c r="CV339" s="29"/>
      <c r="CW339" s="29"/>
      <c r="CX339" s="29"/>
      <c r="CY339" s="29"/>
      <c r="CZ339" s="29"/>
      <c r="DA339" s="29"/>
      <c r="DB339" s="29"/>
      <c r="DC339" s="29"/>
      <c r="DD339" s="29"/>
      <c r="DE339" s="29"/>
      <c r="DF339" s="29"/>
      <c r="DG339" s="29"/>
      <c r="DH339" s="29"/>
      <c r="DI339" s="29"/>
      <c r="DJ339" s="29"/>
      <c r="DK339" s="29"/>
      <c r="DL339" s="29"/>
      <c r="DM339" s="29"/>
      <c r="DN339" s="29"/>
      <c r="DO339" s="29"/>
      <c r="DP339" s="29"/>
      <c r="DQ339" s="29"/>
      <c r="DR339" s="29"/>
      <c r="DS339" s="29"/>
      <c r="DT339" s="29"/>
      <c r="DU339" s="29"/>
      <c r="DV339" s="29"/>
      <c r="DW339" s="29"/>
      <c r="DX339" s="29"/>
      <c r="DY339" s="29"/>
      <c r="DZ339" s="29"/>
      <c r="EA339" s="29"/>
      <c r="EB339" s="29"/>
      <c r="EC339" s="29"/>
      <c r="ED339" s="29"/>
      <c r="EE339" s="29"/>
      <c r="EF339" s="29"/>
      <c r="EG339" s="29"/>
      <c r="EH339" s="29"/>
      <c r="EI339" s="29"/>
      <c r="EJ339" s="29"/>
      <c r="EK339" s="29"/>
      <c r="EL339" s="29"/>
    </row>
    <row r="340" spans="17:142" x14ac:dyDescent="0.2"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9"/>
      <c r="CQ340" s="29"/>
      <c r="CR340" s="29"/>
      <c r="CS340" s="29"/>
      <c r="CT340" s="29"/>
      <c r="CU340" s="29"/>
      <c r="CV340" s="29"/>
      <c r="CW340" s="29"/>
      <c r="CX340" s="29"/>
      <c r="CY340" s="29"/>
      <c r="CZ340" s="29"/>
      <c r="DA340" s="29"/>
      <c r="DB340" s="29"/>
      <c r="DC340" s="29"/>
      <c r="DD340" s="29"/>
      <c r="DE340" s="29"/>
      <c r="DF340" s="29"/>
      <c r="DG340" s="29"/>
      <c r="DH340" s="29"/>
      <c r="DI340" s="29"/>
      <c r="DJ340" s="29"/>
      <c r="DK340" s="29"/>
      <c r="DL340" s="29"/>
      <c r="DM340" s="29"/>
      <c r="DN340" s="29"/>
      <c r="DO340" s="29"/>
      <c r="DP340" s="29"/>
      <c r="DQ340" s="29"/>
      <c r="DR340" s="29"/>
      <c r="DS340" s="29"/>
      <c r="DT340" s="29"/>
      <c r="DU340" s="29"/>
      <c r="DV340" s="29"/>
      <c r="DW340" s="29"/>
      <c r="DX340" s="29"/>
      <c r="DY340" s="29"/>
      <c r="DZ340" s="29"/>
      <c r="EA340" s="29"/>
      <c r="EB340" s="29"/>
      <c r="EC340" s="29"/>
      <c r="ED340" s="29"/>
      <c r="EE340" s="29"/>
      <c r="EF340" s="29"/>
      <c r="EG340" s="29"/>
      <c r="EH340" s="29"/>
      <c r="EI340" s="29"/>
      <c r="EJ340" s="29"/>
      <c r="EK340" s="29"/>
      <c r="EL340" s="29"/>
    </row>
    <row r="341" spans="17:142" x14ac:dyDescent="0.2"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P341" s="29"/>
      <c r="BQ341" s="29"/>
      <c r="BR341" s="29"/>
      <c r="BS341" s="29"/>
      <c r="BT341" s="29"/>
      <c r="BU341" s="29"/>
      <c r="BV341" s="29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G341" s="29"/>
      <c r="CH341" s="29"/>
      <c r="CI341" s="29"/>
      <c r="CJ341" s="29"/>
      <c r="CK341" s="29"/>
      <c r="CL341" s="29"/>
      <c r="CM341" s="29"/>
      <c r="CN341" s="29"/>
      <c r="CO341" s="29"/>
      <c r="CP341" s="29"/>
      <c r="CQ341" s="29"/>
      <c r="CR341" s="29"/>
      <c r="CS341" s="29"/>
      <c r="CT341" s="29"/>
      <c r="CU341" s="29"/>
      <c r="CV341" s="29"/>
      <c r="CW341" s="29"/>
      <c r="CX341" s="29"/>
      <c r="CY341" s="29"/>
      <c r="CZ341" s="29"/>
      <c r="DA341" s="29"/>
      <c r="DB341" s="29"/>
      <c r="DC341" s="29"/>
      <c r="DD341" s="29"/>
      <c r="DE341" s="29"/>
      <c r="DF341" s="29"/>
      <c r="DG341" s="29"/>
      <c r="DH341" s="29"/>
      <c r="DI341" s="29"/>
      <c r="DJ341" s="29"/>
      <c r="DK341" s="29"/>
      <c r="DL341" s="29"/>
      <c r="DM341" s="29"/>
      <c r="DN341" s="29"/>
      <c r="DO341" s="29"/>
      <c r="DP341" s="29"/>
      <c r="DQ341" s="29"/>
      <c r="DR341" s="29"/>
      <c r="DS341" s="29"/>
      <c r="DT341" s="29"/>
      <c r="DU341" s="29"/>
      <c r="DV341" s="29"/>
      <c r="DW341" s="29"/>
      <c r="DX341" s="29"/>
      <c r="DY341" s="29"/>
      <c r="DZ341" s="29"/>
      <c r="EA341" s="29"/>
      <c r="EB341" s="29"/>
      <c r="EC341" s="29"/>
      <c r="ED341" s="29"/>
      <c r="EE341" s="29"/>
      <c r="EF341" s="29"/>
      <c r="EG341" s="29"/>
      <c r="EH341" s="29"/>
      <c r="EI341" s="29"/>
      <c r="EJ341" s="29"/>
      <c r="EK341" s="29"/>
      <c r="EL341" s="29"/>
    </row>
  </sheetData>
  <sheetProtection selectLockedCells="1"/>
  <mergeCells count="35">
    <mergeCell ref="K10:L10"/>
    <mergeCell ref="M10:N10"/>
    <mergeCell ref="O10:P10"/>
    <mergeCell ref="M14:N14"/>
    <mergeCell ref="O11:P11"/>
    <mergeCell ref="O12:P12"/>
    <mergeCell ref="K14:L14"/>
    <mergeCell ref="K13:L13"/>
    <mergeCell ref="K12:L12"/>
    <mergeCell ref="K11:L11"/>
    <mergeCell ref="F59:F60"/>
    <mergeCell ref="G59:G60"/>
    <mergeCell ref="H59:H60"/>
    <mergeCell ref="I59:I60"/>
    <mergeCell ref="N59:N60"/>
    <mergeCell ref="J59:J60"/>
    <mergeCell ref="K59:K60"/>
    <mergeCell ref="L59:L60"/>
    <mergeCell ref="M59:M60"/>
    <mergeCell ref="I14:J14"/>
    <mergeCell ref="M13:N13"/>
    <mergeCell ref="O14:P14"/>
    <mergeCell ref="G14:H14"/>
    <mergeCell ref="F8:P8"/>
    <mergeCell ref="I13:J13"/>
    <mergeCell ref="I10:J10"/>
    <mergeCell ref="I12:J12"/>
    <mergeCell ref="M12:N12"/>
    <mergeCell ref="M11:N11"/>
    <mergeCell ref="I11:J11"/>
    <mergeCell ref="G13:H13"/>
    <mergeCell ref="G12:H12"/>
    <mergeCell ref="G11:H11"/>
    <mergeCell ref="G10:H10"/>
    <mergeCell ref="O13:P13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114" min="3" max="11" man="1"/>
  </rowBreaks>
  <ignoredErrors>
    <ignoredError sqref="G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301"/>
  <sheetViews>
    <sheetView showGridLines="0" zoomScaleNormal="100" zoomScaleSheetLayoutView="130" workbookViewId="0">
      <selection activeCell="P42" sqref="P42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31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</row>
    <row r="2" spans="3:142" x14ac:dyDescent="0.2"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</row>
    <row r="3" spans="3:142" x14ac:dyDescent="0.2"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</row>
    <row r="4" spans="3:142" x14ac:dyDescent="0.2"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</row>
    <row r="5" spans="3:142" x14ac:dyDescent="0.2">
      <c r="I5" s="2"/>
      <c r="J5" s="2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</row>
    <row r="6" spans="3:142" x14ac:dyDescent="0.2"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</row>
    <row r="7" spans="3:142" x14ac:dyDescent="0.2"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</row>
    <row r="8" spans="3:142" ht="15.75" x14ac:dyDescent="0.25">
      <c r="F8" s="101" t="s">
        <v>43</v>
      </c>
      <c r="G8" s="102"/>
      <c r="H8" s="102"/>
      <c r="I8" s="102"/>
      <c r="J8" s="102"/>
      <c r="K8" s="102"/>
      <c r="L8" s="102"/>
      <c r="M8" s="102"/>
      <c r="N8" s="102"/>
      <c r="O8" s="103"/>
      <c r="P8" s="104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</row>
    <row r="9" spans="3:142" x14ac:dyDescent="0.2">
      <c r="L9" s="5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</row>
    <row r="10" spans="3:142" ht="12.75" customHeight="1" x14ac:dyDescent="0.2">
      <c r="F10" s="75" t="s">
        <v>0</v>
      </c>
      <c r="G10" s="115">
        <v>44599</v>
      </c>
      <c r="H10" s="116"/>
      <c r="I10" s="105" t="s">
        <v>1</v>
      </c>
      <c r="J10" s="106"/>
      <c r="K10" s="129">
        <f>XIRR(N42:N62,D42:D62)</f>
        <v>1.5084567666053771E-2</v>
      </c>
      <c r="L10" s="130"/>
      <c r="M10" s="105" t="s">
        <v>37</v>
      </c>
      <c r="N10" s="106"/>
      <c r="O10" s="129" t="s">
        <v>38</v>
      </c>
      <c r="P10" s="130"/>
      <c r="Q10" s="61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</row>
    <row r="11" spans="3:142" ht="12.75" customHeight="1" x14ac:dyDescent="0.2">
      <c r="F11" s="73" t="s">
        <v>3</v>
      </c>
      <c r="G11" s="113">
        <v>46425</v>
      </c>
      <c r="H11" s="114"/>
      <c r="I11" s="95" t="s">
        <v>23</v>
      </c>
      <c r="J11" s="96"/>
      <c r="K11" s="137">
        <f>+NOMINAL(K10,4)</f>
        <v>1.4999981737029877E-2</v>
      </c>
      <c r="L11" s="138"/>
      <c r="M11" s="95" t="s">
        <v>41</v>
      </c>
      <c r="N11" s="96"/>
      <c r="O11" s="142">
        <f>+'Clase 17 (DL 10 años)'!O11:P11</f>
        <v>105.12220000000001</v>
      </c>
      <c r="P11" s="143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</row>
    <row r="12" spans="3:142" ht="12.75" customHeight="1" x14ac:dyDescent="0.2">
      <c r="C12" s="60"/>
      <c r="F12" s="76" t="s">
        <v>39</v>
      </c>
      <c r="G12" s="111" t="s">
        <v>30</v>
      </c>
      <c r="H12" s="112"/>
      <c r="I12" s="107" t="s">
        <v>33</v>
      </c>
      <c r="J12" s="108"/>
      <c r="K12" s="135">
        <f>+(U64/T64)</f>
        <v>4.829008840659915</v>
      </c>
      <c r="L12" s="136"/>
      <c r="M12" s="107" t="s">
        <v>2</v>
      </c>
      <c r="N12" s="108"/>
      <c r="O12" s="111">
        <v>1</v>
      </c>
      <c r="P12" s="112"/>
      <c r="R12" s="41"/>
      <c r="T12" s="40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</row>
    <row r="13" spans="3:142" ht="12.75" customHeight="1" x14ac:dyDescent="0.2">
      <c r="F13" s="73" t="s">
        <v>5</v>
      </c>
      <c r="G13" s="109">
        <f>G11</f>
        <v>46425</v>
      </c>
      <c r="H13" s="110"/>
      <c r="I13" s="95" t="s">
        <v>35</v>
      </c>
      <c r="J13" s="96"/>
      <c r="K13" s="133" t="s">
        <v>34</v>
      </c>
      <c r="L13" s="134"/>
      <c r="M13" s="95" t="s">
        <v>7</v>
      </c>
      <c r="N13" s="96"/>
      <c r="O13" s="117">
        <v>15000000</v>
      </c>
      <c r="P13" s="118"/>
      <c r="R13" s="41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</row>
    <row r="14" spans="3:142" ht="12.75" customHeight="1" x14ac:dyDescent="0.2">
      <c r="F14" s="77" t="s">
        <v>6</v>
      </c>
      <c r="G14" s="99">
        <f>+G10</f>
        <v>44599</v>
      </c>
      <c r="H14" s="100"/>
      <c r="I14" s="93" t="s">
        <v>36</v>
      </c>
      <c r="J14" s="94"/>
      <c r="K14" s="131">
        <v>60</v>
      </c>
      <c r="L14" s="132"/>
      <c r="M14" s="93" t="s">
        <v>40</v>
      </c>
      <c r="N14" s="94"/>
      <c r="O14" s="97">
        <v>1.4999999999999999E-2</v>
      </c>
      <c r="P14" s="98"/>
      <c r="R14" s="41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</row>
    <row r="15" spans="3:142" x14ac:dyDescent="0.2">
      <c r="G15" s="28"/>
      <c r="H15" s="7"/>
      <c r="I15" s="7"/>
      <c r="L15" s="8"/>
      <c r="M15" s="9"/>
      <c r="R15" s="41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</row>
    <row r="16" spans="3:142" x14ac:dyDescent="0.2">
      <c r="I16" s="42" t="s">
        <v>14</v>
      </c>
      <c r="J16" s="43" t="s">
        <v>21</v>
      </c>
      <c r="K16" s="43" t="s">
        <v>15</v>
      </c>
      <c r="L16" s="44" t="s">
        <v>16</v>
      </c>
      <c r="M16" s="9"/>
      <c r="R16" s="41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</row>
    <row r="17" spans="9:142" ht="12.75" customHeight="1" x14ac:dyDescent="0.2">
      <c r="I17" s="45">
        <f>+F43</f>
        <v>44688</v>
      </c>
      <c r="J17" s="24">
        <f t="shared" ref="J17:J36" si="0">+$O$13*K43/100</f>
        <v>0</v>
      </c>
      <c r="K17" s="24">
        <f t="shared" ref="K17:K36" si="1">+$O$13*J43/100</f>
        <v>54863.013698630137</v>
      </c>
      <c r="L17" s="25">
        <f>SUM(J17:K17)</f>
        <v>54863.013698630137</v>
      </c>
      <c r="M17" s="9"/>
      <c r="O17" s="50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</row>
    <row r="18" spans="9:142" ht="12.75" customHeight="1" x14ac:dyDescent="0.2">
      <c r="I18" s="45">
        <f t="shared" ref="I18:I32" si="2">+F44</f>
        <v>44780</v>
      </c>
      <c r="J18" s="24">
        <f t="shared" si="0"/>
        <v>0</v>
      </c>
      <c r="K18" s="24">
        <f t="shared" si="1"/>
        <v>56712.32876712329</v>
      </c>
      <c r="L18" s="25">
        <f>SUM(J18:K18)</f>
        <v>56712.32876712329</v>
      </c>
      <c r="M18" s="9"/>
      <c r="O18" s="50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</row>
    <row r="19" spans="9:142" ht="12.75" customHeight="1" x14ac:dyDescent="0.2">
      <c r="I19" s="45">
        <f t="shared" si="2"/>
        <v>44872</v>
      </c>
      <c r="J19" s="24">
        <f t="shared" si="0"/>
        <v>0</v>
      </c>
      <c r="K19" s="24">
        <f t="shared" si="1"/>
        <v>56712.32876712329</v>
      </c>
      <c r="L19" s="25">
        <f t="shared" ref="L19:L35" si="3">SUM(J19:K19)</f>
        <v>56712.32876712329</v>
      </c>
      <c r="M19" s="9"/>
      <c r="O19" s="50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</row>
    <row r="20" spans="9:142" ht="12.75" customHeight="1" x14ac:dyDescent="0.2">
      <c r="I20" s="45">
        <f t="shared" si="2"/>
        <v>44964</v>
      </c>
      <c r="J20" s="24">
        <f t="shared" si="0"/>
        <v>0</v>
      </c>
      <c r="K20" s="24">
        <f t="shared" si="1"/>
        <v>56712.32876712329</v>
      </c>
      <c r="L20" s="25">
        <f t="shared" si="3"/>
        <v>56712.32876712329</v>
      </c>
      <c r="M20" s="9"/>
      <c r="O20" s="50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</row>
    <row r="21" spans="9:142" ht="12.75" customHeight="1" x14ac:dyDescent="0.2">
      <c r="I21" s="45">
        <f t="shared" si="2"/>
        <v>45053</v>
      </c>
      <c r="J21" s="24">
        <f t="shared" si="0"/>
        <v>0</v>
      </c>
      <c r="K21" s="24">
        <f t="shared" si="1"/>
        <v>54863.013698630137</v>
      </c>
      <c r="L21" s="25">
        <f t="shared" si="3"/>
        <v>54863.013698630137</v>
      </c>
      <c r="M21" s="9"/>
      <c r="O21" s="50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</row>
    <row r="22" spans="9:142" ht="12.75" customHeight="1" x14ac:dyDescent="0.2">
      <c r="I22" s="45">
        <f t="shared" si="2"/>
        <v>45145</v>
      </c>
      <c r="J22" s="24">
        <f t="shared" si="0"/>
        <v>0</v>
      </c>
      <c r="K22" s="24">
        <f t="shared" si="1"/>
        <v>56712.32876712329</v>
      </c>
      <c r="L22" s="25">
        <f t="shared" si="3"/>
        <v>56712.32876712329</v>
      </c>
      <c r="M22" s="9"/>
      <c r="O22" s="50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</row>
    <row r="23" spans="9:142" ht="12.75" customHeight="1" x14ac:dyDescent="0.2">
      <c r="I23" s="45">
        <f t="shared" si="2"/>
        <v>45237</v>
      </c>
      <c r="J23" s="24">
        <f t="shared" si="0"/>
        <v>0</v>
      </c>
      <c r="K23" s="24">
        <f t="shared" si="1"/>
        <v>56712.32876712329</v>
      </c>
      <c r="L23" s="25">
        <f t="shared" si="3"/>
        <v>56712.32876712329</v>
      </c>
      <c r="M23" s="9"/>
      <c r="O23" s="50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</row>
    <row r="24" spans="9:142" ht="12.75" customHeight="1" x14ac:dyDescent="0.2">
      <c r="I24" s="45">
        <f t="shared" si="2"/>
        <v>45329</v>
      </c>
      <c r="J24" s="24">
        <f t="shared" si="0"/>
        <v>0</v>
      </c>
      <c r="K24" s="24">
        <f t="shared" si="1"/>
        <v>56712.32876712329</v>
      </c>
      <c r="L24" s="25">
        <f t="shared" si="3"/>
        <v>56712.32876712329</v>
      </c>
      <c r="M24" s="9"/>
      <c r="O24" s="50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</row>
    <row r="25" spans="9:142" ht="12.75" customHeight="1" x14ac:dyDescent="0.2">
      <c r="I25" s="45">
        <f t="shared" si="2"/>
        <v>45419</v>
      </c>
      <c r="J25" s="24">
        <f t="shared" si="0"/>
        <v>0</v>
      </c>
      <c r="K25" s="24">
        <f t="shared" si="1"/>
        <v>55479.452054794514</v>
      </c>
      <c r="L25" s="25">
        <f t="shared" si="3"/>
        <v>55479.452054794514</v>
      </c>
      <c r="M25" s="9"/>
      <c r="O25" s="5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</row>
    <row r="26" spans="9:142" ht="12.75" customHeight="1" x14ac:dyDescent="0.2">
      <c r="I26" s="45">
        <f t="shared" si="2"/>
        <v>45511</v>
      </c>
      <c r="J26" s="24">
        <f t="shared" si="0"/>
        <v>0</v>
      </c>
      <c r="K26" s="24">
        <f t="shared" si="1"/>
        <v>56712.32876712329</v>
      </c>
      <c r="L26" s="25">
        <f t="shared" si="3"/>
        <v>56712.32876712329</v>
      </c>
      <c r="M26" s="9"/>
      <c r="O26" s="50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</row>
    <row r="27" spans="9:142" ht="12.75" customHeight="1" x14ac:dyDescent="0.2">
      <c r="I27" s="45">
        <f t="shared" si="2"/>
        <v>45603</v>
      </c>
      <c r="J27" s="24">
        <f t="shared" si="0"/>
        <v>0</v>
      </c>
      <c r="K27" s="24">
        <f t="shared" si="1"/>
        <v>56712.32876712329</v>
      </c>
      <c r="L27" s="25">
        <f t="shared" si="3"/>
        <v>56712.32876712329</v>
      </c>
      <c r="M27" s="9"/>
      <c r="O27" s="50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</row>
    <row r="28" spans="9:142" ht="12.75" customHeight="1" x14ac:dyDescent="0.2">
      <c r="I28" s="45">
        <f t="shared" si="2"/>
        <v>45695</v>
      </c>
      <c r="J28" s="24">
        <f t="shared" si="0"/>
        <v>0</v>
      </c>
      <c r="K28" s="24">
        <f t="shared" si="1"/>
        <v>56712.32876712329</v>
      </c>
      <c r="L28" s="25">
        <f t="shared" si="3"/>
        <v>56712.32876712329</v>
      </c>
      <c r="M28" s="9"/>
      <c r="O28" s="50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</row>
    <row r="29" spans="9:142" ht="12.75" customHeight="1" x14ac:dyDescent="0.2">
      <c r="I29" s="45">
        <f t="shared" si="2"/>
        <v>45784</v>
      </c>
      <c r="J29" s="24">
        <f t="shared" si="0"/>
        <v>0</v>
      </c>
      <c r="K29" s="24">
        <f t="shared" si="1"/>
        <v>54863.013698630137</v>
      </c>
      <c r="L29" s="25">
        <f t="shared" si="3"/>
        <v>54863.013698630137</v>
      </c>
      <c r="M29" s="9"/>
      <c r="O29" s="50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</row>
    <row r="30" spans="9:142" ht="12.75" customHeight="1" x14ac:dyDescent="0.2">
      <c r="I30" s="45">
        <f t="shared" si="2"/>
        <v>45876</v>
      </c>
      <c r="J30" s="24">
        <f t="shared" si="0"/>
        <v>0</v>
      </c>
      <c r="K30" s="24">
        <f t="shared" si="1"/>
        <v>56712.32876712329</v>
      </c>
      <c r="L30" s="25">
        <f t="shared" si="3"/>
        <v>56712.32876712329</v>
      </c>
      <c r="M30" s="9"/>
      <c r="O30" s="50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</row>
    <row r="31" spans="9:142" ht="12.75" customHeight="1" x14ac:dyDescent="0.2">
      <c r="I31" s="45">
        <f t="shared" si="2"/>
        <v>45968</v>
      </c>
      <c r="J31" s="24">
        <f t="shared" si="0"/>
        <v>0</v>
      </c>
      <c r="K31" s="24">
        <f t="shared" si="1"/>
        <v>56712.32876712329</v>
      </c>
      <c r="L31" s="25">
        <f t="shared" si="3"/>
        <v>56712.32876712329</v>
      </c>
      <c r="M31" s="9"/>
      <c r="O31" s="50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</row>
    <row r="32" spans="9:142" ht="12.75" customHeight="1" x14ac:dyDescent="0.2">
      <c r="I32" s="45">
        <f t="shared" si="2"/>
        <v>46060</v>
      </c>
      <c r="J32" s="24">
        <f t="shared" si="0"/>
        <v>0</v>
      </c>
      <c r="K32" s="24">
        <f t="shared" si="1"/>
        <v>56712.32876712329</v>
      </c>
      <c r="L32" s="25">
        <f t="shared" si="3"/>
        <v>56712.32876712329</v>
      </c>
      <c r="M32" s="9"/>
      <c r="O32" s="50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</row>
    <row r="33" spans="2:142" ht="12.75" customHeight="1" x14ac:dyDescent="0.2">
      <c r="I33" s="45">
        <f>+F59</f>
        <v>46149</v>
      </c>
      <c r="J33" s="24">
        <f t="shared" si="0"/>
        <v>0</v>
      </c>
      <c r="K33" s="24">
        <f t="shared" si="1"/>
        <v>54863.013698630137</v>
      </c>
      <c r="L33" s="25">
        <f t="shared" si="3"/>
        <v>54863.013698630137</v>
      </c>
      <c r="M33" s="9"/>
      <c r="O33" s="50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</row>
    <row r="34" spans="2:142" ht="12.75" customHeight="1" x14ac:dyDescent="0.2">
      <c r="I34" s="45">
        <f>+F60</f>
        <v>46241</v>
      </c>
      <c r="J34" s="24">
        <f t="shared" si="0"/>
        <v>0</v>
      </c>
      <c r="K34" s="24">
        <f t="shared" si="1"/>
        <v>56712.32876712329</v>
      </c>
      <c r="L34" s="25">
        <f t="shared" si="3"/>
        <v>56712.32876712329</v>
      </c>
      <c r="M34" s="9"/>
      <c r="O34" s="50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</row>
    <row r="35" spans="2:142" ht="12.75" customHeight="1" x14ac:dyDescent="0.2">
      <c r="I35" s="45">
        <f>+F61</f>
        <v>46333</v>
      </c>
      <c r="J35" s="24">
        <f t="shared" si="0"/>
        <v>0</v>
      </c>
      <c r="K35" s="24">
        <f t="shared" si="1"/>
        <v>56712.32876712329</v>
      </c>
      <c r="L35" s="25">
        <f t="shared" si="3"/>
        <v>56712.32876712329</v>
      </c>
      <c r="M35" s="9"/>
      <c r="O35" s="50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</row>
    <row r="36" spans="2:142" ht="12.75" customHeight="1" x14ac:dyDescent="0.2">
      <c r="I36" s="45">
        <f>+F62</f>
        <v>46425</v>
      </c>
      <c r="J36" s="24">
        <f t="shared" si="0"/>
        <v>15000000</v>
      </c>
      <c r="K36" s="24">
        <f t="shared" si="1"/>
        <v>56712.32876712329</v>
      </c>
      <c r="L36" s="25">
        <f>SUM(J36:K36)</f>
        <v>15056712.328767123</v>
      </c>
      <c r="M36" s="9"/>
      <c r="O36" s="50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</row>
    <row r="37" spans="2:142" ht="12.75" customHeight="1" x14ac:dyDescent="0.2">
      <c r="I37" s="46" t="s">
        <v>16</v>
      </c>
      <c r="J37" s="47">
        <f>SUM(J17:J36)</f>
        <v>15000000</v>
      </c>
      <c r="K37" s="47">
        <f>SUM(K17:K36)</f>
        <v>1125616.4383561646</v>
      </c>
      <c r="L37" s="48">
        <f>SUM(J37:K37)</f>
        <v>16125616.438356165</v>
      </c>
      <c r="M37" s="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</row>
    <row r="38" spans="2:142" x14ac:dyDescent="0.2">
      <c r="G38" s="74"/>
      <c r="H38" s="7"/>
      <c r="I38" s="7"/>
      <c r="L38" s="8"/>
      <c r="M38" s="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</row>
    <row r="39" spans="2:142" ht="14.25" customHeight="1" x14ac:dyDescent="0.2">
      <c r="F39" s="119" t="s">
        <v>22</v>
      </c>
      <c r="G39" s="121" t="s">
        <v>17</v>
      </c>
      <c r="H39" s="121" t="s">
        <v>18</v>
      </c>
      <c r="I39" s="121" t="s">
        <v>26</v>
      </c>
      <c r="J39" s="125" t="s">
        <v>25</v>
      </c>
      <c r="K39" s="125" t="s">
        <v>8</v>
      </c>
      <c r="L39" s="125" t="s">
        <v>19</v>
      </c>
      <c r="M39" s="127" t="s">
        <v>9</v>
      </c>
      <c r="N39" s="123" t="s">
        <v>20</v>
      </c>
      <c r="Q39" s="10" t="s">
        <v>24</v>
      </c>
      <c r="R39" s="10" t="s">
        <v>10</v>
      </c>
      <c r="S39" s="10" t="s">
        <v>11</v>
      </c>
      <c r="T39" s="10" t="s">
        <v>12</v>
      </c>
      <c r="U39" s="10" t="s">
        <v>13</v>
      </c>
      <c r="V39" s="10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</row>
    <row r="40" spans="2:142" x14ac:dyDescent="0.2">
      <c r="F40" s="120"/>
      <c r="G40" s="122"/>
      <c r="H40" s="122"/>
      <c r="I40" s="122"/>
      <c r="J40" s="126"/>
      <c r="K40" s="126"/>
      <c r="L40" s="126"/>
      <c r="M40" s="128"/>
      <c r="N40" s="124"/>
      <c r="Q40" s="11"/>
      <c r="R40" s="12">
        <f>+K10</f>
        <v>1.5084567666053771E-2</v>
      </c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</row>
    <row r="41" spans="2:142" x14ac:dyDescent="0.2">
      <c r="B41" s="1" t="s">
        <v>28</v>
      </c>
      <c r="F41" s="82"/>
      <c r="G41" s="83"/>
      <c r="H41" s="83"/>
      <c r="I41" s="23">
        <f>+I42</f>
        <v>1.4999999999999999E-2</v>
      </c>
      <c r="J41" s="84"/>
      <c r="K41" s="84"/>
      <c r="L41" s="85">
        <f>+L42</f>
        <v>100</v>
      </c>
      <c r="M41" s="86"/>
      <c r="N41" s="87"/>
      <c r="Q41" s="11"/>
      <c r="R41" s="12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</row>
    <row r="42" spans="2:142" s="15" customFormat="1" ht="12.75" customHeight="1" x14ac:dyDescent="0.2">
      <c r="B42" s="49">
        <f>+G10</f>
        <v>44599</v>
      </c>
      <c r="D42" s="49">
        <f>+G14</f>
        <v>44599</v>
      </c>
      <c r="E42" s="66">
        <f>+G10</f>
        <v>44599</v>
      </c>
      <c r="F42" s="36">
        <f>+E42</f>
        <v>44599</v>
      </c>
      <c r="G42" s="37"/>
      <c r="H42" s="37"/>
      <c r="I42" s="38">
        <f t="shared" ref="I42:I62" si="4">+$O$14</f>
        <v>1.4999999999999999E-2</v>
      </c>
      <c r="J42" s="37"/>
      <c r="K42" s="37"/>
      <c r="L42" s="39">
        <v>100</v>
      </c>
      <c r="M42" s="39">
        <f>-O12*100</f>
        <v>-100</v>
      </c>
      <c r="N42" s="78">
        <f>+O13*-1</f>
        <v>-15000000</v>
      </c>
      <c r="O42" s="1"/>
      <c r="P42" s="1"/>
      <c r="Q42" s="13"/>
      <c r="R42" s="13"/>
      <c r="S42" s="14"/>
      <c r="T42" s="14"/>
      <c r="U42" s="14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</row>
    <row r="43" spans="2:142" s="15" customFormat="1" ht="12.75" customHeight="1" x14ac:dyDescent="0.2">
      <c r="B43" s="49">
        <v>44688</v>
      </c>
      <c r="C43" s="58">
        <f>+B43-B42</f>
        <v>89</v>
      </c>
      <c r="D43" s="49">
        <f>+F43</f>
        <v>44688</v>
      </c>
      <c r="E43" s="66">
        <f>+E42+C43</f>
        <v>44688</v>
      </c>
      <c r="F43" s="69">
        <f t="shared" ref="F43:F60" si="5">+E43</f>
        <v>44688</v>
      </c>
      <c r="G43" s="70">
        <f t="shared" ref="G43:G60" si="6">+E43-E42</f>
        <v>89</v>
      </c>
      <c r="H43" s="70">
        <f t="shared" ref="H43:H60" si="7">+IF(F43-$G$14&lt;0,0,F43-$G$14)</f>
        <v>89</v>
      </c>
      <c r="I43" s="68">
        <f t="shared" si="4"/>
        <v>1.4999999999999999E-2</v>
      </c>
      <c r="J43" s="71">
        <f t="shared" ref="J43:J60" si="8">+I43/365*G43*L42</f>
        <v>0.36575342465753424</v>
      </c>
      <c r="K43" s="72">
        <v>0</v>
      </c>
      <c r="L43" s="72">
        <f t="shared" ref="L43:L60" si="9">+L42-K43</f>
        <v>100</v>
      </c>
      <c r="M43" s="72">
        <f t="shared" ref="M43:M60" si="10">+IF(F43&gt;$G$14,J43+K43,0)</f>
        <v>0.36575342465753424</v>
      </c>
      <c r="N43" s="79">
        <f t="shared" ref="N43:N62" si="11">+M43*$O$13/100</f>
        <v>54863.013698630137</v>
      </c>
      <c r="O43" s="1"/>
      <c r="P43" s="1"/>
      <c r="Q43" s="19">
        <f>H43/365</f>
        <v>0.24383561643835616</v>
      </c>
      <c r="R43" s="19">
        <f>1/(1+$K$10)^(H43/365)</f>
        <v>0.99635596663352677</v>
      </c>
      <c r="S43" s="20">
        <f>+M43</f>
        <v>0.36575342465753424</v>
      </c>
      <c r="T43" s="20">
        <f>+S43*R43</f>
        <v>0.36442060697418033</v>
      </c>
      <c r="U43" s="20">
        <f>+T43*Q43</f>
        <v>8.8858723344389171E-2</v>
      </c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</row>
    <row r="44" spans="2:142" s="15" customFormat="1" ht="12.75" customHeight="1" x14ac:dyDescent="0.2">
      <c r="B44" s="49">
        <v>44780</v>
      </c>
      <c r="C44" s="58">
        <f t="shared" ref="C44:C62" si="12">+B44-B43</f>
        <v>92</v>
      </c>
      <c r="D44" s="49">
        <f t="shared" ref="D44:D62" si="13">+F44</f>
        <v>44780</v>
      </c>
      <c r="E44" s="66">
        <f t="shared" ref="E44:E62" si="14">+E43+C44</f>
        <v>44780</v>
      </c>
      <c r="F44" s="69">
        <f t="shared" si="5"/>
        <v>44780</v>
      </c>
      <c r="G44" s="70">
        <f t="shared" si="6"/>
        <v>92</v>
      </c>
      <c r="H44" s="70">
        <f t="shared" si="7"/>
        <v>181</v>
      </c>
      <c r="I44" s="68">
        <f t="shared" si="4"/>
        <v>1.4999999999999999E-2</v>
      </c>
      <c r="J44" s="71">
        <f t="shared" si="8"/>
        <v>0.37808219178082192</v>
      </c>
      <c r="K44" s="72">
        <v>0</v>
      </c>
      <c r="L44" s="72">
        <f t="shared" si="9"/>
        <v>100</v>
      </c>
      <c r="M44" s="72">
        <f t="shared" si="10"/>
        <v>0.37808219178082192</v>
      </c>
      <c r="N44" s="79">
        <f t="shared" si="11"/>
        <v>56712.32876712329</v>
      </c>
      <c r="O44" s="1"/>
      <c r="P44" s="1"/>
      <c r="Q44" s="19">
        <f t="shared" ref="Q44:Q62" si="15">H44/365</f>
        <v>0.49589041095890413</v>
      </c>
      <c r="R44" s="19">
        <f t="shared" ref="R44:R62" si="16">1/(1+$K$10)^(H44/365)</f>
        <v>0.99260305804182447</v>
      </c>
      <c r="S44" s="20">
        <f t="shared" ref="S44:S62" si="17">+M44</f>
        <v>0.37808219178082192</v>
      </c>
      <c r="T44" s="20">
        <f t="shared" ref="T44:T62" si="18">+S44*R44</f>
        <v>0.37528553975279938</v>
      </c>
      <c r="U44" s="20">
        <f t="shared" ref="U44:U62" si="19">+T44*Q44</f>
        <v>0.18610050053494984</v>
      </c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</row>
    <row r="45" spans="2:142" s="15" customFormat="1" ht="12.75" customHeight="1" x14ac:dyDescent="0.2">
      <c r="B45" s="49">
        <v>44872</v>
      </c>
      <c r="C45" s="58">
        <f t="shared" si="12"/>
        <v>92</v>
      </c>
      <c r="D45" s="49">
        <f t="shared" si="13"/>
        <v>44872</v>
      </c>
      <c r="E45" s="66">
        <f t="shared" si="14"/>
        <v>44872</v>
      </c>
      <c r="F45" s="69">
        <f t="shared" si="5"/>
        <v>44872</v>
      </c>
      <c r="G45" s="70">
        <f t="shared" si="6"/>
        <v>92</v>
      </c>
      <c r="H45" s="70">
        <f t="shared" si="7"/>
        <v>273</v>
      </c>
      <c r="I45" s="68">
        <f t="shared" si="4"/>
        <v>1.4999999999999999E-2</v>
      </c>
      <c r="J45" s="71">
        <f t="shared" si="8"/>
        <v>0.37808219178082192</v>
      </c>
      <c r="K45" s="72">
        <v>0</v>
      </c>
      <c r="L45" s="72">
        <f t="shared" si="9"/>
        <v>100</v>
      </c>
      <c r="M45" s="72">
        <f t="shared" si="10"/>
        <v>0.37808219178082192</v>
      </c>
      <c r="N45" s="79">
        <f t="shared" si="11"/>
        <v>56712.32876712329</v>
      </c>
      <c r="O45" s="1"/>
      <c r="P45" s="1"/>
      <c r="Q45" s="19">
        <f t="shared" si="15"/>
        <v>0.74794520547945209</v>
      </c>
      <c r="R45" s="19">
        <f t="shared" si="16"/>
        <v>0.98886428528447168</v>
      </c>
      <c r="S45" s="20">
        <f t="shared" si="17"/>
        <v>0.37808219178082192</v>
      </c>
      <c r="T45" s="20">
        <f t="shared" si="18"/>
        <v>0.373871976354129</v>
      </c>
      <c r="U45" s="20">
        <f t="shared" si="19"/>
        <v>0.27963575217719788</v>
      </c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</row>
    <row r="46" spans="2:142" s="15" customFormat="1" ht="12.75" customHeight="1" x14ac:dyDescent="0.2">
      <c r="B46" s="49">
        <v>44964</v>
      </c>
      <c r="C46" s="58">
        <f t="shared" si="12"/>
        <v>92</v>
      </c>
      <c r="D46" s="49">
        <f t="shared" si="13"/>
        <v>44964</v>
      </c>
      <c r="E46" s="66">
        <f t="shared" si="14"/>
        <v>44964</v>
      </c>
      <c r="F46" s="69">
        <f t="shared" si="5"/>
        <v>44964</v>
      </c>
      <c r="G46" s="70">
        <f t="shared" si="6"/>
        <v>92</v>
      </c>
      <c r="H46" s="70">
        <f t="shared" si="7"/>
        <v>365</v>
      </c>
      <c r="I46" s="68">
        <f t="shared" si="4"/>
        <v>1.4999999999999999E-2</v>
      </c>
      <c r="J46" s="71">
        <f t="shared" si="8"/>
        <v>0.37808219178082192</v>
      </c>
      <c r="K46" s="72">
        <v>0</v>
      </c>
      <c r="L46" s="72">
        <f t="shared" si="9"/>
        <v>100</v>
      </c>
      <c r="M46" s="72">
        <f t="shared" si="10"/>
        <v>0.37808219178082192</v>
      </c>
      <c r="N46" s="79">
        <f t="shared" si="11"/>
        <v>56712.32876712329</v>
      </c>
      <c r="O46" s="1"/>
      <c r="P46" s="1"/>
      <c r="Q46" s="19">
        <f t="shared" si="15"/>
        <v>1</v>
      </c>
      <c r="R46" s="19">
        <f t="shared" si="16"/>
        <v>0.98513959511694948</v>
      </c>
      <c r="S46" s="20">
        <f t="shared" si="17"/>
        <v>0.37808219178082192</v>
      </c>
      <c r="T46" s="20">
        <f t="shared" si="18"/>
        <v>0.37246373733188776</v>
      </c>
      <c r="U46" s="20">
        <f t="shared" si="19"/>
        <v>0.37246373733188776</v>
      </c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</row>
    <row r="47" spans="2:142" s="15" customFormat="1" ht="12.75" customHeight="1" x14ac:dyDescent="0.2">
      <c r="B47" s="49">
        <v>45053</v>
      </c>
      <c r="C47" s="58">
        <f t="shared" si="12"/>
        <v>89</v>
      </c>
      <c r="D47" s="49">
        <f t="shared" si="13"/>
        <v>45053</v>
      </c>
      <c r="E47" s="66">
        <f t="shared" si="14"/>
        <v>45053</v>
      </c>
      <c r="F47" s="69">
        <f t="shared" si="5"/>
        <v>45053</v>
      </c>
      <c r="G47" s="70">
        <f t="shared" si="6"/>
        <v>89</v>
      </c>
      <c r="H47" s="70">
        <f t="shared" si="7"/>
        <v>454</v>
      </c>
      <c r="I47" s="68">
        <f t="shared" si="4"/>
        <v>1.4999999999999999E-2</v>
      </c>
      <c r="J47" s="71">
        <f t="shared" si="8"/>
        <v>0.36575342465753424</v>
      </c>
      <c r="K47" s="72">
        <v>0</v>
      </c>
      <c r="L47" s="72">
        <f t="shared" si="9"/>
        <v>100</v>
      </c>
      <c r="M47" s="72">
        <f t="shared" si="10"/>
        <v>0.36575342465753424</v>
      </c>
      <c r="N47" s="79">
        <f t="shared" si="11"/>
        <v>54863.013698630137</v>
      </c>
      <c r="O47" s="1"/>
      <c r="P47" s="1"/>
      <c r="Q47" s="19">
        <f t="shared" si="15"/>
        <v>1.2438356164383562</v>
      </c>
      <c r="R47" s="19">
        <f t="shared" si="16"/>
        <v>0.9815497135617095</v>
      </c>
      <c r="S47" s="20">
        <f t="shared" si="17"/>
        <v>0.36575342465753424</v>
      </c>
      <c r="T47" s="20">
        <f t="shared" si="18"/>
        <v>0.35900516920681702</v>
      </c>
      <c r="U47" s="20">
        <f t="shared" si="19"/>
        <v>0.44654341594491759</v>
      </c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</row>
    <row r="48" spans="2:142" s="15" customFormat="1" ht="12.75" customHeight="1" x14ac:dyDescent="0.2">
      <c r="B48" s="49">
        <v>45145</v>
      </c>
      <c r="C48" s="58">
        <f t="shared" si="12"/>
        <v>92</v>
      </c>
      <c r="D48" s="49">
        <f t="shared" si="13"/>
        <v>45145</v>
      </c>
      <c r="E48" s="66">
        <f t="shared" si="14"/>
        <v>45145</v>
      </c>
      <c r="F48" s="69">
        <f t="shared" si="5"/>
        <v>45145</v>
      </c>
      <c r="G48" s="70">
        <f t="shared" si="6"/>
        <v>92</v>
      </c>
      <c r="H48" s="70">
        <f t="shared" si="7"/>
        <v>546</v>
      </c>
      <c r="I48" s="68">
        <f t="shared" si="4"/>
        <v>1.4999999999999999E-2</v>
      </c>
      <c r="J48" s="71">
        <f t="shared" si="8"/>
        <v>0.37808219178082192</v>
      </c>
      <c r="K48" s="72">
        <v>0</v>
      </c>
      <c r="L48" s="72">
        <f t="shared" si="9"/>
        <v>100</v>
      </c>
      <c r="M48" s="72">
        <f t="shared" si="10"/>
        <v>0.37808219178082192</v>
      </c>
      <c r="N48" s="79">
        <f t="shared" si="11"/>
        <v>56712.32876712329</v>
      </c>
      <c r="O48" s="1"/>
      <c r="P48" s="1"/>
      <c r="Q48" s="19">
        <f t="shared" si="15"/>
        <v>1.4958904109589042</v>
      </c>
      <c r="R48" s="19">
        <f t="shared" si="16"/>
        <v>0.97785257471116871</v>
      </c>
      <c r="S48" s="20">
        <f t="shared" si="17"/>
        <v>0.37808219178082192</v>
      </c>
      <c r="T48" s="20">
        <f t="shared" si="18"/>
        <v>0.36970864468531855</v>
      </c>
      <c r="U48" s="20">
        <f t="shared" si="19"/>
        <v>0.55304361643338062</v>
      </c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</row>
    <row r="49" spans="2:142" s="15" customFormat="1" ht="12.75" customHeight="1" x14ac:dyDescent="0.2">
      <c r="B49" s="49">
        <v>45237</v>
      </c>
      <c r="C49" s="58">
        <f t="shared" si="12"/>
        <v>92</v>
      </c>
      <c r="D49" s="49">
        <f t="shared" si="13"/>
        <v>45237</v>
      </c>
      <c r="E49" s="66">
        <f t="shared" si="14"/>
        <v>45237</v>
      </c>
      <c r="F49" s="69">
        <f t="shared" si="5"/>
        <v>45237</v>
      </c>
      <c r="G49" s="70">
        <f t="shared" si="6"/>
        <v>92</v>
      </c>
      <c r="H49" s="70">
        <f t="shared" si="7"/>
        <v>638</v>
      </c>
      <c r="I49" s="68">
        <f t="shared" si="4"/>
        <v>1.4999999999999999E-2</v>
      </c>
      <c r="J49" s="71">
        <f t="shared" si="8"/>
        <v>0.37808219178082192</v>
      </c>
      <c r="K49" s="72">
        <v>0</v>
      </c>
      <c r="L49" s="72">
        <f t="shared" si="9"/>
        <v>100</v>
      </c>
      <c r="M49" s="72">
        <f t="shared" si="10"/>
        <v>0.37808219178082192</v>
      </c>
      <c r="N49" s="79">
        <f t="shared" si="11"/>
        <v>56712.32876712329</v>
      </c>
      <c r="O49" s="1"/>
      <c r="P49" s="1"/>
      <c r="Q49" s="19">
        <f t="shared" si="15"/>
        <v>1.747945205479452</v>
      </c>
      <c r="R49" s="19">
        <f t="shared" si="16"/>
        <v>0.97416936163075607</v>
      </c>
      <c r="S49" s="20">
        <f t="shared" si="17"/>
        <v>0.37808219178082192</v>
      </c>
      <c r="T49" s="20">
        <f t="shared" si="18"/>
        <v>0.36831608741108035</v>
      </c>
      <c r="U49" s="20">
        <f t="shared" si="19"/>
        <v>0.64379633909114864</v>
      </c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</row>
    <row r="50" spans="2:142" s="15" customFormat="1" ht="12.75" customHeight="1" x14ac:dyDescent="0.2">
      <c r="B50" s="49">
        <v>45329</v>
      </c>
      <c r="C50" s="58">
        <f t="shared" si="12"/>
        <v>92</v>
      </c>
      <c r="D50" s="49">
        <f t="shared" si="13"/>
        <v>45329</v>
      </c>
      <c r="E50" s="66">
        <f t="shared" si="14"/>
        <v>45329</v>
      </c>
      <c r="F50" s="69">
        <f t="shared" si="5"/>
        <v>45329</v>
      </c>
      <c r="G50" s="70">
        <f t="shared" si="6"/>
        <v>92</v>
      </c>
      <c r="H50" s="70">
        <f t="shared" si="7"/>
        <v>730</v>
      </c>
      <c r="I50" s="68">
        <f t="shared" si="4"/>
        <v>1.4999999999999999E-2</v>
      </c>
      <c r="J50" s="71">
        <f t="shared" si="8"/>
        <v>0.37808219178082192</v>
      </c>
      <c r="K50" s="72">
        <v>0</v>
      </c>
      <c r="L50" s="72">
        <f t="shared" si="9"/>
        <v>100</v>
      </c>
      <c r="M50" s="72">
        <f t="shared" si="10"/>
        <v>0.37808219178082192</v>
      </c>
      <c r="N50" s="79">
        <f t="shared" si="11"/>
        <v>56712.32876712329</v>
      </c>
      <c r="O50" s="1"/>
      <c r="P50" s="1"/>
      <c r="Q50" s="19">
        <f t="shared" si="15"/>
        <v>2</v>
      </c>
      <c r="R50" s="19">
        <f t="shared" si="16"/>
        <v>0.97050002186718731</v>
      </c>
      <c r="S50" s="20">
        <f t="shared" si="17"/>
        <v>0.37808219178082192</v>
      </c>
      <c r="T50" s="20">
        <f t="shared" si="18"/>
        <v>0.36692877539088176</v>
      </c>
      <c r="U50" s="20">
        <f t="shared" si="19"/>
        <v>0.73385755078176351</v>
      </c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</row>
    <row r="51" spans="2:142" s="15" customFormat="1" ht="12.75" customHeight="1" x14ac:dyDescent="0.2">
      <c r="B51" s="49">
        <v>45419</v>
      </c>
      <c r="C51" s="58">
        <f t="shared" si="12"/>
        <v>90</v>
      </c>
      <c r="D51" s="49">
        <f t="shared" si="13"/>
        <v>45419</v>
      </c>
      <c r="E51" s="66">
        <f t="shared" si="14"/>
        <v>45419</v>
      </c>
      <c r="F51" s="69">
        <f t="shared" si="5"/>
        <v>45419</v>
      </c>
      <c r="G51" s="70">
        <f t="shared" si="6"/>
        <v>90</v>
      </c>
      <c r="H51" s="70">
        <f t="shared" si="7"/>
        <v>820</v>
      </c>
      <c r="I51" s="68">
        <f t="shared" si="4"/>
        <v>1.4999999999999999E-2</v>
      </c>
      <c r="J51" s="71">
        <f t="shared" si="8"/>
        <v>0.36986301369863012</v>
      </c>
      <c r="K51" s="72">
        <v>0</v>
      </c>
      <c r="L51" s="72">
        <f t="shared" si="9"/>
        <v>100</v>
      </c>
      <c r="M51" s="72">
        <f t="shared" si="10"/>
        <v>0.36986301369863012</v>
      </c>
      <c r="N51" s="79">
        <f t="shared" si="11"/>
        <v>55479.452054794514</v>
      </c>
      <c r="O51" s="1"/>
      <c r="P51" s="1"/>
      <c r="Q51" s="19">
        <f t="shared" si="15"/>
        <v>2.2465753424657535</v>
      </c>
      <c r="R51" s="19">
        <f t="shared" si="16"/>
        <v>0.96692382436492885</v>
      </c>
      <c r="S51" s="20">
        <f t="shared" si="17"/>
        <v>0.36986301369863012</v>
      </c>
      <c r="T51" s="20">
        <f t="shared" si="18"/>
        <v>0.35762935969661752</v>
      </c>
      <c r="U51" s="20">
        <f t="shared" si="19"/>
        <v>0.80344130123623669</v>
      </c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</row>
    <row r="52" spans="2:142" s="15" customFormat="1" ht="12.75" customHeight="1" x14ac:dyDescent="0.2">
      <c r="B52" s="49">
        <v>45511</v>
      </c>
      <c r="C52" s="58">
        <f t="shared" si="12"/>
        <v>92</v>
      </c>
      <c r="D52" s="49">
        <f t="shared" si="13"/>
        <v>45511</v>
      </c>
      <c r="E52" s="66">
        <f t="shared" si="14"/>
        <v>45511</v>
      </c>
      <c r="F52" s="69">
        <f t="shared" si="5"/>
        <v>45511</v>
      </c>
      <c r="G52" s="70">
        <f t="shared" si="6"/>
        <v>92</v>
      </c>
      <c r="H52" s="70">
        <f t="shared" si="7"/>
        <v>912</v>
      </c>
      <c r="I52" s="68">
        <f t="shared" si="4"/>
        <v>1.4999999999999999E-2</v>
      </c>
      <c r="J52" s="71">
        <f t="shared" si="8"/>
        <v>0.37808219178082192</v>
      </c>
      <c r="K52" s="72">
        <v>0</v>
      </c>
      <c r="L52" s="72">
        <f t="shared" si="9"/>
        <v>100</v>
      </c>
      <c r="M52" s="72">
        <f t="shared" si="10"/>
        <v>0.37808219178082192</v>
      </c>
      <c r="N52" s="79">
        <f t="shared" si="11"/>
        <v>56712.32876712329</v>
      </c>
      <c r="O52" s="1"/>
      <c r="P52" s="1"/>
      <c r="Q52" s="19">
        <f t="shared" si="15"/>
        <v>2.4986301369863013</v>
      </c>
      <c r="R52" s="19">
        <f t="shared" si="16"/>
        <v>0.96328177589078579</v>
      </c>
      <c r="S52" s="20">
        <f t="shared" si="17"/>
        <v>0.37808219178082192</v>
      </c>
      <c r="T52" s="20">
        <f t="shared" si="18"/>
        <v>0.36419968513131079</v>
      </c>
      <c r="U52" s="20">
        <f t="shared" si="19"/>
        <v>0.91000030915001484</v>
      </c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</row>
    <row r="53" spans="2:142" s="15" customFormat="1" ht="12.75" customHeight="1" x14ac:dyDescent="0.2">
      <c r="B53" s="49">
        <v>45603</v>
      </c>
      <c r="C53" s="58">
        <f t="shared" si="12"/>
        <v>92</v>
      </c>
      <c r="D53" s="49">
        <f t="shared" si="13"/>
        <v>45603</v>
      </c>
      <c r="E53" s="66">
        <f t="shared" si="14"/>
        <v>45603</v>
      </c>
      <c r="F53" s="69">
        <f t="shared" si="5"/>
        <v>45603</v>
      </c>
      <c r="G53" s="70">
        <f t="shared" si="6"/>
        <v>92</v>
      </c>
      <c r="H53" s="70">
        <f t="shared" si="7"/>
        <v>1004</v>
      </c>
      <c r="I53" s="68">
        <f t="shared" si="4"/>
        <v>1.4999999999999999E-2</v>
      </c>
      <c r="J53" s="71">
        <f t="shared" si="8"/>
        <v>0.37808219178082192</v>
      </c>
      <c r="K53" s="72">
        <v>0</v>
      </c>
      <c r="L53" s="72">
        <f t="shared" si="9"/>
        <v>100</v>
      </c>
      <c r="M53" s="72">
        <f t="shared" si="10"/>
        <v>0.37808219178082192</v>
      </c>
      <c r="N53" s="79">
        <f t="shared" si="11"/>
        <v>56712.32876712329</v>
      </c>
      <c r="O53" s="1"/>
      <c r="P53" s="1"/>
      <c r="Q53" s="19">
        <f t="shared" si="15"/>
        <v>2.7506849315068491</v>
      </c>
      <c r="R53" s="19">
        <f t="shared" si="16"/>
        <v>0.95965344568146738</v>
      </c>
      <c r="S53" s="20">
        <f t="shared" si="17"/>
        <v>0.37808219178082192</v>
      </c>
      <c r="T53" s="20">
        <f t="shared" si="18"/>
        <v>0.36282787809326711</v>
      </c>
      <c r="U53" s="20">
        <f t="shared" si="19"/>
        <v>0.99802517700175386</v>
      </c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</row>
    <row r="54" spans="2:142" s="15" customFormat="1" ht="12.75" customHeight="1" x14ac:dyDescent="0.2">
      <c r="B54" s="49">
        <v>45695</v>
      </c>
      <c r="C54" s="58">
        <f t="shared" si="12"/>
        <v>92</v>
      </c>
      <c r="D54" s="49">
        <f t="shared" si="13"/>
        <v>45695</v>
      </c>
      <c r="E54" s="66">
        <f t="shared" si="14"/>
        <v>45695</v>
      </c>
      <c r="F54" s="69">
        <f t="shared" si="5"/>
        <v>45695</v>
      </c>
      <c r="G54" s="70">
        <f t="shared" si="6"/>
        <v>92</v>
      </c>
      <c r="H54" s="70">
        <f t="shared" si="7"/>
        <v>1096</v>
      </c>
      <c r="I54" s="68">
        <f t="shared" si="4"/>
        <v>1.4999999999999999E-2</v>
      </c>
      <c r="J54" s="71">
        <f t="shared" si="8"/>
        <v>0.37808219178082192</v>
      </c>
      <c r="K54" s="72">
        <v>0</v>
      </c>
      <c r="L54" s="72">
        <f t="shared" si="9"/>
        <v>100</v>
      </c>
      <c r="M54" s="72">
        <f t="shared" si="10"/>
        <v>0.37808219178082192</v>
      </c>
      <c r="N54" s="79">
        <f t="shared" si="11"/>
        <v>56712.32876712329</v>
      </c>
      <c r="O54" s="1"/>
      <c r="P54" s="1"/>
      <c r="Q54" s="19">
        <f t="shared" si="15"/>
        <v>3.0027397260273974</v>
      </c>
      <c r="R54" s="19">
        <f t="shared" si="16"/>
        <v>0.95603878206528659</v>
      </c>
      <c r="S54" s="20">
        <f t="shared" si="17"/>
        <v>0.37808219178082192</v>
      </c>
      <c r="T54" s="20">
        <f t="shared" si="18"/>
        <v>0.36146123815071107</v>
      </c>
      <c r="U54" s="20">
        <f t="shared" si="19"/>
        <v>1.0853740192141901</v>
      </c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</row>
    <row r="55" spans="2:142" s="15" customFormat="1" ht="12.75" customHeight="1" x14ac:dyDescent="0.2">
      <c r="B55" s="49">
        <v>45784</v>
      </c>
      <c r="C55" s="58">
        <f t="shared" si="12"/>
        <v>89</v>
      </c>
      <c r="D55" s="49">
        <f t="shared" si="13"/>
        <v>45784</v>
      </c>
      <c r="E55" s="66">
        <f t="shared" si="14"/>
        <v>45784</v>
      </c>
      <c r="F55" s="69">
        <f t="shared" si="5"/>
        <v>45784</v>
      </c>
      <c r="G55" s="70">
        <f t="shared" si="6"/>
        <v>89</v>
      </c>
      <c r="H55" s="70">
        <f t="shared" si="7"/>
        <v>1185</v>
      </c>
      <c r="I55" s="68">
        <f t="shared" si="4"/>
        <v>1.4999999999999999E-2</v>
      </c>
      <c r="J55" s="71">
        <f t="shared" si="8"/>
        <v>0.36575342465753424</v>
      </c>
      <c r="K55" s="72">
        <v>0</v>
      </c>
      <c r="L55" s="72">
        <f t="shared" si="9"/>
        <v>100</v>
      </c>
      <c r="M55" s="72">
        <f t="shared" si="10"/>
        <v>0.36575342465753424</v>
      </c>
      <c r="N55" s="79">
        <f t="shared" si="11"/>
        <v>54863.013698630137</v>
      </c>
      <c r="O55" s="1"/>
      <c r="P55" s="1"/>
      <c r="Q55" s="19">
        <f t="shared" si="15"/>
        <v>3.2465753424657535</v>
      </c>
      <c r="R55" s="19">
        <f t="shared" si="16"/>
        <v>0.95255494484379832</v>
      </c>
      <c r="S55" s="20">
        <f t="shared" si="17"/>
        <v>0.36575342465753424</v>
      </c>
      <c r="T55" s="20">
        <f t="shared" si="18"/>
        <v>0.34840023325108788</v>
      </c>
      <c r="U55" s="20">
        <f t="shared" si="19"/>
        <v>1.1311076065822989</v>
      </c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</row>
    <row r="56" spans="2:142" s="15" customFormat="1" ht="12.75" customHeight="1" x14ac:dyDescent="0.2">
      <c r="B56" s="49">
        <v>45876</v>
      </c>
      <c r="C56" s="58">
        <f t="shared" si="12"/>
        <v>92</v>
      </c>
      <c r="D56" s="49">
        <f t="shared" si="13"/>
        <v>45876</v>
      </c>
      <c r="E56" s="66">
        <f t="shared" si="14"/>
        <v>45876</v>
      </c>
      <c r="F56" s="69">
        <f t="shared" si="5"/>
        <v>45876</v>
      </c>
      <c r="G56" s="70">
        <f t="shared" si="6"/>
        <v>92</v>
      </c>
      <c r="H56" s="70">
        <f t="shared" si="7"/>
        <v>1277</v>
      </c>
      <c r="I56" s="68">
        <f t="shared" si="4"/>
        <v>1.4999999999999999E-2</v>
      </c>
      <c r="J56" s="71">
        <f t="shared" si="8"/>
        <v>0.37808219178082192</v>
      </c>
      <c r="K56" s="72">
        <v>0</v>
      </c>
      <c r="L56" s="72">
        <f t="shared" si="9"/>
        <v>100</v>
      </c>
      <c r="M56" s="72">
        <f t="shared" si="10"/>
        <v>0.37808219178082192</v>
      </c>
      <c r="N56" s="79">
        <f t="shared" si="11"/>
        <v>56712.32876712329</v>
      </c>
      <c r="O56" s="1"/>
      <c r="P56" s="1"/>
      <c r="Q56" s="19">
        <f t="shared" si="15"/>
        <v>3.4986301369863013</v>
      </c>
      <c r="R56" s="19">
        <f t="shared" si="16"/>
        <v>0.94896701868458466</v>
      </c>
      <c r="S56" s="20">
        <f t="shared" si="17"/>
        <v>0.37808219178082192</v>
      </c>
      <c r="T56" s="20">
        <f t="shared" si="18"/>
        <v>0.35878753035197997</v>
      </c>
      <c r="U56" s="20">
        <f t="shared" si="19"/>
        <v>1.2552648664643244</v>
      </c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</row>
    <row r="57" spans="2:142" s="15" customFormat="1" ht="12.75" customHeight="1" x14ac:dyDescent="0.2">
      <c r="B57" s="49">
        <v>45968</v>
      </c>
      <c r="C57" s="58">
        <f t="shared" si="12"/>
        <v>92</v>
      </c>
      <c r="D57" s="49">
        <f t="shared" si="13"/>
        <v>45968</v>
      </c>
      <c r="E57" s="66">
        <f t="shared" si="14"/>
        <v>45968</v>
      </c>
      <c r="F57" s="69">
        <f t="shared" si="5"/>
        <v>45968</v>
      </c>
      <c r="G57" s="70">
        <f t="shared" si="6"/>
        <v>92</v>
      </c>
      <c r="H57" s="70">
        <f t="shared" si="7"/>
        <v>1369</v>
      </c>
      <c r="I57" s="68">
        <f t="shared" si="4"/>
        <v>1.4999999999999999E-2</v>
      </c>
      <c r="J57" s="71">
        <f t="shared" si="8"/>
        <v>0.37808219178082192</v>
      </c>
      <c r="K57" s="72">
        <v>0</v>
      </c>
      <c r="L57" s="72">
        <f t="shared" si="9"/>
        <v>100</v>
      </c>
      <c r="M57" s="72">
        <f t="shared" si="10"/>
        <v>0.37808219178082192</v>
      </c>
      <c r="N57" s="79">
        <f t="shared" si="11"/>
        <v>56712.32876712329</v>
      </c>
      <c r="O57" s="1"/>
      <c r="P57" s="1"/>
      <c r="Q57" s="19">
        <f t="shared" si="15"/>
        <v>3.7506849315068491</v>
      </c>
      <c r="R57" s="19">
        <f t="shared" si="16"/>
        <v>0.94539260693122618</v>
      </c>
      <c r="S57" s="20">
        <f t="shared" si="17"/>
        <v>0.37808219178082192</v>
      </c>
      <c r="T57" s="20">
        <f t="shared" si="18"/>
        <v>0.35743610892194305</v>
      </c>
      <c r="U57" s="20">
        <f t="shared" si="19"/>
        <v>1.3406302277099726</v>
      </c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</row>
    <row r="58" spans="2:142" s="15" customFormat="1" ht="12.75" customHeight="1" x14ac:dyDescent="0.2">
      <c r="B58" s="49">
        <v>46060</v>
      </c>
      <c r="C58" s="58">
        <f t="shared" si="12"/>
        <v>92</v>
      </c>
      <c r="D58" s="49">
        <f t="shared" si="13"/>
        <v>46060</v>
      </c>
      <c r="E58" s="66">
        <f t="shared" si="14"/>
        <v>46060</v>
      </c>
      <c r="F58" s="69">
        <f t="shared" si="5"/>
        <v>46060</v>
      </c>
      <c r="G58" s="70">
        <f t="shared" si="6"/>
        <v>92</v>
      </c>
      <c r="H58" s="70">
        <f t="shared" si="7"/>
        <v>1461</v>
      </c>
      <c r="I58" s="68">
        <f t="shared" si="4"/>
        <v>1.4999999999999999E-2</v>
      </c>
      <c r="J58" s="71">
        <f t="shared" si="8"/>
        <v>0.37808219178082192</v>
      </c>
      <c r="K58" s="72">
        <v>0</v>
      </c>
      <c r="L58" s="72">
        <f t="shared" si="9"/>
        <v>100</v>
      </c>
      <c r="M58" s="72">
        <f t="shared" si="10"/>
        <v>0.37808219178082192</v>
      </c>
      <c r="N58" s="79">
        <f t="shared" si="11"/>
        <v>56712.32876712329</v>
      </c>
      <c r="O58" s="1"/>
      <c r="P58" s="1"/>
      <c r="Q58" s="19">
        <f t="shared" si="15"/>
        <v>4.0027397260273974</v>
      </c>
      <c r="R58" s="19">
        <f t="shared" si="16"/>
        <v>0.94183165867989782</v>
      </c>
      <c r="S58" s="20">
        <f t="shared" si="17"/>
        <v>0.37808219178082192</v>
      </c>
      <c r="T58" s="20">
        <f t="shared" si="18"/>
        <v>0.35608977780226275</v>
      </c>
      <c r="U58" s="20">
        <f t="shared" si="19"/>
        <v>1.425334699641386</v>
      </c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</row>
    <row r="59" spans="2:142" s="15" customFormat="1" ht="12.75" customHeight="1" x14ac:dyDescent="0.2">
      <c r="B59" s="49">
        <v>46149</v>
      </c>
      <c r="C59" s="58">
        <f t="shared" si="12"/>
        <v>89</v>
      </c>
      <c r="D59" s="49">
        <f t="shared" si="13"/>
        <v>46149</v>
      </c>
      <c r="E59" s="66">
        <f t="shared" si="14"/>
        <v>46149</v>
      </c>
      <c r="F59" s="69">
        <f t="shared" si="5"/>
        <v>46149</v>
      </c>
      <c r="G59" s="70">
        <f t="shared" si="6"/>
        <v>89</v>
      </c>
      <c r="H59" s="70">
        <f t="shared" si="7"/>
        <v>1550</v>
      </c>
      <c r="I59" s="68">
        <f t="shared" si="4"/>
        <v>1.4999999999999999E-2</v>
      </c>
      <c r="J59" s="71">
        <f t="shared" si="8"/>
        <v>0.36575342465753424</v>
      </c>
      <c r="K59" s="72">
        <v>0</v>
      </c>
      <c r="L59" s="72">
        <f t="shared" si="9"/>
        <v>100</v>
      </c>
      <c r="M59" s="72">
        <f t="shared" si="10"/>
        <v>0.36575342465753424</v>
      </c>
      <c r="N59" s="79">
        <f t="shared" si="11"/>
        <v>54863.013698630137</v>
      </c>
      <c r="O59" s="1"/>
      <c r="P59" s="1"/>
      <c r="Q59" s="19">
        <f t="shared" si="15"/>
        <v>4.2465753424657535</v>
      </c>
      <c r="R59" s="19">
        <f t="shared" si="16"/>
        <v>0.93839959269006767</v>
      </c>
      <c r="S59" s="20">
        <f t="shared" si="17"/>
        <v>0.36575342465753424</v>
      </c>
      <c r="T59" s="20">
        <f t="shared" si="18"/>
        <v>0.34322286472362751</v>
      </c>
      <c r="U59" s="20">
        <f t="shared" si="19"/>
        <v>1.4575217543058154</v>
      </c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</row>
    <row r="60" spans="2:142" s="15" customFormat="1" ht="12.75" customHeight="1" x14ac:dyDescent="0.2">
      <c r="B60" s="49">
        <v>46241</v>
      </c>
      <c r="C60" s="58">
        <f t="shared" si="12"/>
        <v>92</v>
      </c>
      <c r="D60" s="49">
        <f t="shared" si="13"/>
        <v>46241</v>
      </c>
      <c r="E60" s="66">
        <f t="shared" si="14"/>
        <v>46241</v>
      </c>
      <c r="F60" s="69">
        <f t="shared" si="5"/>
        <v>46241</v>
      </c>
      <c r="G60" s="70">
        <f t="shared" si="6"/>
        <v>92</v>
      </c>
      <c r="H60" s="70">
        <f t="shared" si="7"/>
        <v>1642</v>
      </c>
      <c r="I60" s="68">
        <f t="shared" si="4"/>
        <v>1.4999999999999999E-2</v>
      </c>
      <c r="J60" s="71">
        <f t="shared" si="8"/>
        <v>0.37808219178082192</v>
      </c>
      <c r="K60" s="72">
        <v>0</v>
      </c>
      <c r="L60" s="72">
        <f t="shared" si="9"/>
        <v>100</v>
      </c>
      <c r="M60" s="72">
        <f t="shared" si="10"/>
        <v>0.37808219178082192</v>
      </c>
      <c r="N60" s="79">
        <f t="shared" si="11"/>
        <v>56712.32876712329</v>
      </c>
      <c r="O60" s="1"/>
      <c r="P60" s="1"/>
      <c r="Q60" s="19">
        <f t="shared" si="15"/>
        <v>4.4986301369863018</v>
      </c>
      <c r="R60" s="19">
        <f t="shared" si="16"/>
        <v>0.93486498456627043</v>
      </c>
      <c r="S60" s="20">
        <f t="shared" si="17"/>
        <v>0.37808219178082192</v>
      </c>
      <c r="T60" s="20">
        <f t="shared" si="18"/>
        <v>0.35345580238395979</v>
      </c>
      <c r="U60" s="20">
        <f t="shared" si="19"/>
        <v>1.5900669246971562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</row>
    <row r="61" spans="2:142" s="15" customFormat="1" ht="12.75" customHeight="1" x14ac:dyDescent="0.2">
      <c r="B61" s="49">
        <v>46333</v>
      </c>
      <c r="C61" s="58">
        <f t="shared" si="12"/>
        <v>92</v>
      </c>
      <c r="D61" s="49">
        <f t="shared" si="13"/>
        <v>46333</v>
      </c>
      <c r="E61" s="66">
        <f t="shared" si="14"/>
        <v>46333</v>
      </c>
      <c r="F61" s="69">
        <f t="shared" ref="F61:F62" si="20">+E61</f>
        <v>46333</v>
      </c>
      <c r="G61" s="70">
        <f t="shared" ref="G61:G62" si="21">+E61-E60</f>
        <v>92</v>
      </c>
      <c r="H61" s="70">
        <f t="shared" ref="H61:H62" si="22">+IF(F61-$G$14&lt;0,0,F61-$G$14)</f>
        <v>1734</v>
      </c>
      <c r="I61" s="68">
        <f t="shared" si="4"/>
        <v>1.4999999999999999E-2</v>
      </c>
      <c r="J61" s="71">
        <f t="shared" ref="J61:J62" si="23">+I61/365*G61*L60</f>
        <v>0.37808219178082192</v>
      </c>
      <c r="K61" s="72">
        <v>0</v>
      </c>
      <c r="L61" s="72">
        <f t="shared" ref="L61:L62" si="24">+L60-K61</f>
        <v>100</v>
      </c>
      <c r="M61" s="72">
        <f t="shared" ref="M61:M62" si="25">+IF(F61&gt;$G$14,J61+K61,0)</f>
        <v>0.37808219178082192</v>
      </c>
      <c r="N61" s="79">
        <f t="shared" si="11"/>
        <v>56712.32876712329</v>
      </c>
      <c r="O61" s="1"/>
      <c r="P61" s="1"/>
      <c r="Q61" s="19">
        <f t="shared" si="15"/>
        <v>4.7506849315068491</v>
      </c>
      <c r="R61" s="19">
        <f t="shared" si="16"/>
        <v>0.9313436900187857</v>
      </c>
      <c r="S61" s="20">
        <f t="shared" si="17"/>
        <v>0.37808219178082192</v>
      </c>
      <c r="T61" s="20">
        <f t="shared" si="18"/>
        <v>0.35212446362354088</v>
      </c>
      <c r="U61" s="20">
        <f t="shared" si="19"/>
        <v>1.6728323833512873</v>
      </c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</row>
    <row r="62" spans="2:142" ht="12.75" customHeight="1" x14ac:dyDescent="0.2">
      <c r="B62" s="49">
        <v>46425</v>
      </c>
      <c r="C62" s="58">
        <f t="shared" si="12"/>
        <v>92</v>
      </c>
      <c r="D62" s="49">
        <f t="shared" si="13"/>
        <v>46425</v>
      </c>
      <c r="E62" s="66">
        <f t="shared" si="14"/>
        <v>46425</v>
      </c>
      <c r="F62" s="88">
        <f t="shared" si="20"/>
        <v>46425</v>
      </c>
      <c r="G62" s="80">
        <f t="shared" si="21"/>
        <v>92</v>
      </c>
      <c r="H62" s="80">
        <f t="shared" si="22"/>
        <v>1826</v>
      </c>
      <c r="I62" s="81">
        <f t="shared" si="4"/>
        <v>1.4999999999999999E-2</v>
      </c>
      <c r="J62" s="89">
        <f t="shared" si="23"/>
        <v>0.37808219178082192</v>
      </c>
      <c r="K62" s="90">
        <v>100</v>
      </c>
      <c r="L62" s="90">
        <f t="shared" si="24"/>
        <v>0</v>
      </c>
      <c r="M62" s="90">
        <f t="shared" si="25"/>
        <v>100.37808219178082</v>
      </c>
      <c r="N62" s="91">
        <f t="shared" si="11"/>
        <v>15056712.328767123</v>
      </c>
      <c r="Q62" s="19">
        <f t="shared" si="15"/>
        <v>5.0027397260273974</v>
      </c>
      <c r="R62" s="19">
        <f t="shared" si="16"/>
        <v>0.92783565890023956</v>
      </c>
      <c r="S62" s="20">
        <f t="shared" si="17"/>
        <v>100.37808219178082</v>
      </c>
      <c r="T62" s="20">
        <f t="shared" si="18"/>
        <v>93.134364029553353</v>
      </c>
      <c r="U62" s="20">
        <f t="shared" si="19"/>
        <v>465.92698278894363</v>
      </c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</row>
    <row r="63" spans="2:142" ht="12.75" customHeight="1" x14ac:dyDescent="0.2">
      <c r="F63" s="67"/>
      <c r="G63" s="16"/>
      <c r="H63" s="16"/>
      <c r="I63" s="68"/>
      <c r="J63" s="17"/>
      <c r="K63" s="64"/>
      <c r="L63" s="18"/>
      <c r="M63" s="18"/>
      <c r="N63" s="63"/>
      <c r="Q63" s="1"/>
      <c r="R63" s="1"/>
      <c r="S63" s="1"/>
      <c r="T63" s="1"/>
      <c r="U63" s="1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</row>
    <row r="64" spans="2:142" x14ac:dyDescent="0.2">
      <c r="F64" s="21"/>
      <c r="G64" s="16"/>
      <c r="H64" s="16"/>
      <c r="I64" s="16"/>
      <c r="J64" s="16"/>
      <c r="K64" s="26">
        <f>SUM(K43:K62)</f>
        <v>100</v>
      </c>
      <c r="L64" s="18"/>
      <c r="M64" s="18"/>
      <c r="N64" s="27">
        <f>SUM(N42:N62)</f>
        <v>1125616.4383561555</v>
      </c>
      <c r="Q64" s="22"/>
      <c r="R64" s="22"/>
      <c r="S64" s="20"/>
      <c r="T64" s="20">
        <f>SUM(T43:T62)</f>
        <v>99.999999508790751</v>
      </c>
      <c r="U64" s="20">
        <f>SUM(U43:U62)</f>
        <v>482.90088169393772</v>
      </c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</row>
    <row r="65" spans="7:142" x14ac:dyDescent="0.2"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</row>
    <row r="66" spans="7:142" x14ac:dyDescent="0.2">
      <c r="Q66" s="1"/>
      <c r="R66" s="1"/>
      <c r="S66" s="1"/>
      <c r="T66" s="1"/>
      <c r="U66" s="1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</row>
    <row r="67" spans="7:142" x14ac:dyDescent="0.2">
      <c r="Q67" s="1"/>
      <c r="R67" s="1"/>
      <c r="S67" s="1"/>
      <c r="T67" s="1"/>
      <c r="U67" s="1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</row>
    <row r="68" spans="7:142" x14ac:dyDescent="0.2">
      <c r="Q68" s="1"/>
      <c r="R68" s="1"/>
      <c r="S68" s="1"/>
      <c r="T68" s="1"/>
      <c r="U68" s="1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</row>
    <row r="69" spans="7:142" x14ac:dyDescent="0.2">
      <c r="Q69" s="1"/>
      <c r="R69" s="1"/>
      <c r="S69" s="1"/>
      <c r="T69" s="1"/>
      <c r="U69" s="1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</row>
    <row r="70" spans="7:142" ht="9.75" customHeight="1" x14ac:dyDescent="0.2">
      <c r="Q70" s="1"/>
      <c r="R70" s="1"/>
      <c r="S70" s="1"/>
      <c r="T70" s="1"/>
      <c r="U70" s="1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</row>
    <row r="71" spans="7:142" x14ac:dyDescent="0.2">
      <c r="Q71" s="1"/>
      <c r="R71" s="1"/>
      <c r="S71" s="1"/>
      <c r="T71" s="1"/>
      <c r="U71" s="1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</row>
    <row r="72" spans="7:142" x14ac:dyDescent="0.2">
      <c r="Q72" s="1"/>
      <c r="R72" s="1"/>
      <c r="S72" s="1"/>
      <c r="T72" s="1"/>
      <c r="U72" s="1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</row>
    <row r="73" spans="7:142" x14ac:dyDescent="0.2">
      <c r="Q73" s="1"/>
      <c r="R73" s="1"/>
      <c r="S73" s="1"/>
      <c r="T73" s="1"/>
      <c r="U73" s="1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</row>
    <row r="74" spans="7:142" hidden="1" x14ac:dyDescent="0.2">
      <c r="Q74" s="1"/>
      <c r="R74" s="1"/>
      <c r="S74" s="1"/>
      <c r="T74" s="1"/>
      <c r="U74" s="1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</row>
    <row r="75" spans="7:142" hidden="1" x14ac:dyDescent="0.2">
      <c r="G75" s="92"/>
      <c r="H75" s="92" t="s">
        <v>31</v>
      </c>
      <c r="I75" s="92"/>
      <c r="J75" s="92" t="s">
        <v>32</v>
      </c>
      <c r="Q75" s="1"/>
      <c r="R75" s="1"/>
      <c r="S75" s="1"/>
      <c r="T75" s="1"/>
      <c r="U75" s="1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</row>
    <row r="76" spans="7:142" hidden="1" x14ac:dyDescent="0.2">
      <c r="G76" s="92">
        <v>1</v>
      </c>
      <c r="H76" s="92"/>
      <c r="I76" s="92"/>
      <c r="J76" s="92"/>
      <c r="Q76" s="1"/>
      <c r="R76" s="1"/>
      <c r="S76" s="1"/>
      <c r="T76" s="1"/>
      <c r="U76" s="1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</row>
    <row r="77" spans="7:142" hidden="1" x14ac:dyDescent="0.2">
      <c r="G77" s="92">
        <v>2</v>
      </c>
      <c r="H77" s="92"/>
      <c r="I77" s="92"/>
      <c r="J77" s="92"/>
      <c r="Q77" s="1"/>
      <c r="R77" s="1"/>
      <c r="S77" s="1"/>
      <c r="T77" s="1"/>
      <c r="U77" s="1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</row>
    <row r="78" spans="7:142" hidden="1" x14ac:dyDescent="0.2">
      <c r="G78" s="92">
        <v>3</v>
      </c>
      <c r="H78" s="92">
        <v>1</v>
      </c>
      <c r="I78" s="92"/>
      <c r="J78" s="92"/>
      <c r="Q78" s="1"/>
      <c r="R78" s="1"/>
      <c r="S78" s="1"/>
      <c r="T78" s="1"/>
      <c r="U78" s="1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</row>
    <row r="79" spans="7:142" hidden="1" x14ac:dyDescent="0.2">
      <c r="G79" s="92">
        <v>4</v>
      </c>
      <c r="H79" s="92"/>
      <c r="I79" s="92"/>
      <c r="J79" s="92"/>
      <c r="Q79" s="1"/>
      <c r="R79" s="1"/>
      <c r="S79" s="1"/>
      <c r="T79" s="1"/>
      <c r="U79" s="1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</row>
    <row r="80" spans="7:142" hidden="1" x14ac:dyDescent="0.2">
      <c r="G80" s="92">
        <v>5</v>
      </c>
      <c r="H80" s="92"/>
      <c r="I80" s="92"/>
      <c r="J80" s="92"/>
      <c r="Q80" s="1"/>
      <c r="R80" s="1"/>
      <c r="S80" s="1"/>
      <c r="T80" s="1"/>
      <c r="U80" s="1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</row>
    <row r="81" spans="7:142" hidden="1" x14ac:dyDescent="0.2">
      <c r="G81" s="92">
        <v>6</v>
      </c>
      <c r="H81" s="92">
        <v>2</v>
      </c>
      <c r="I81" s="92">
        <v>1</v>
      </c>
      <c r="J81" s="92"/>
      <c r="Q81" s="1"/>
      <c r="R81" s="1"/>
      <c r="S81" s="1"/>
      <c r="T81" s="1"/>
      <c r="U81" s="1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</row>
    <row r="82" spans="7:142" hidden="1" x14ac:dyDescent="0.2">
      <c r="G82" s="92">
        <v>7</v>
      </c>
      <c r="H82" s="92"/>
      <c r="I82" s="92"/>
      <c r="J82" s="92"/>
      <c r="Q82" s="1"/>
      <c r="R82" s="1"/>
      <c r="S82" s="1"/>
      <c r="T82" s="1"/>
      <c r="U82" s="1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</row>
    <row r="83" spans="7:142" hidden="1" x14ac:dyDescent="0.2">
      <c r="G83" s="92">
        <v>8</v>
      </c>
      <c r="H83" s="92"/>
      <c r="I83" s="92"/>
      <c r="J83" s="92"/>
      <c r="Q83" s="1"/>
      <c r="R83" s="1"/>
      <c r="S83" s="1"/>
      <c r="T83" s="1"/>
      <c r="U83" s="1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</row>
    <row r="84" spans="7:142" hidden="1" x14ac:dyDescent="0.2">
      <c r="G84" s="92">
        <v>9</v>
      </c>
      <c r="H84" s="92">
        <v>3</v>
      </c>
      <c r="I84" s="92"/>
      <c r="J84" s="92"/>
      <c r="Q84" s="1"/>
      <c r="R84" s="1"/>
      <c r="S84" s="1"/>
      <c r="T84" s="1"/>
      <c r="U84" s="1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</row>
    <row r="85" spans="7:142" hidden="1" x14ac:dyDescent="0.2">
      <c r="G85" s="92">
        <v>10</v>
      </c>
      <c r="H85" s="92"/>
      <c r="I85" s="92"/>
      <c r="J85" s="92"/>
      <c r="Q85" s="1"/>
      <c r="R85" s="1"/>
      <c r="S85" s="1"/>
      <c r="T85" s="1"/>
      <c r="U85" s="1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</row>
    <row r="86" spans="7:142" hidden="1" x14ac:dyDescent="0.2">
      <c r="G86" s="92">
        <v>11</v>
      </c>
      <c r="H86" s="92"/>
      <c r="I86" s="92"/>
      <c r="J86" s="92"/>
      <c r="Q86" s="1"/>
      <c r="R86" s="1"/>
      <c r="S86" s="1"/>
      <c r="T86" s="1"/>
      <c r="U86" s="1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</row>
    <row r="87" spans="7:142" hidden="1" x14ac:dyDescent="0.2">
      <c r="G87" s="92">
        <v>12</v>
      </c>
      <c r="H87" s="92">
        <v>4</v>
      </c>
      <c r="I87" s="92">
        <v>2</v>
      </c>
      <c r="J87" s="92"/>
      <c r="Q87" s="1"/>
      <c r="R87" s="1"/>
      <c r="S87" s="1"/>
      <c r="T87" s="1"/>
      <c r="U87" s="1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</row>
    <row r="88" spans="7:142" hidden="1" x14ac:dyDescent="0.2">
      <c r="G88" s="92">
        <v>13</v>
      </c>
      <c r="H88" s="92"/>
      <c r="I88" s="92"/>
      <c r="J88" s="92"/>
      <c r="Q88" s="1"/>
      <c r="R88" s="1"/>
      <c r="S88" s="1"/>
      <c r="T88" s="1"/>
      <c r="U88" s="1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</row>
    <row r="89" spans="7:142" hidden="1" x14ac:dyDescent="0.2">
      <c r="G89" s="92">
        <v>14</v>
      </c>
      <c r="H89" s="92"/>
      <c r="I89" s="92"/>
      <c r="J89" s="92"/>
      <c r="Q89" s="1"/>
      <c r="R89" s="1"/>
      <c r="S89" s="1"/>
      <c r="T89" s="1"/>
      <c r="U89" s="1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</row>
    <row r="90" spans="7:142" hidden="1" x14ac:dyDescent="0.2">
      <c r="G90" s="92">
        <v>15</v>
      </c>
      <c r="H90" s="92">
        <v>5</v>
      </c>
      <c r="I90" s="92"/>
      <c r="J90" s="92"/>
      <c r="Q90" s="1"/>
      <c r="R90" s="1"/>
      <c r="S90" s="1"/>
      <c r="T90" s="1"/>
      <c r="U90" s="1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</row>
    <row r="91" spans="7:142" hidden="1" x14ac:dyDescent="0.2">
      <c r="G91" s="92">
        <v>16</v>
      </c>
      <c r="H91" s="92"/>
      <c r="I91" s="92"/>
      <c r="J91" s="92"/>
      <c r="Q91" s="1"/>
      <c r="R91" s="1"/>
      <c r="S91" s="1"/>
      <c r="T91" s="1"/>
      <c r="U91" s="1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</row>
    <row r="92" spans="7:142" hidden="1" x14ac:dyDescent="0.2">
      <c r="G92" s="92">
        <v>17</v>
      </c>
      <c r="H92" s="92"/>
      <c r="I92" s="92"/>
      <c r="J92" s="92"/>
      <c r="Q92" s="1"/>
      <c r="R92" s="1"/>
      <c r="S92" s="1"/>
      <c r="T92" s="1"/>
      <c r="U92" s="1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</row>
    <row r="93" spans="7:142" hidden="1" x14ac:dyDescent="0.2">
      <c r="G93" s="92">
        <v>18</v>
      </c>
      <c r="H93" s="92">
        <v>6</v>
      </c>
      <c r="I93" s="92">
        <v>3</v>
      </c>
      <c r="J93" s="92"/>
      <c r="Q93" s="1"/>
      <c r="R93" s="1"/>
      <c r="S93" s="1"/>
      <c r="T93" s="1"/>
      <c r="U93" s="1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</row>
    <row r="94" spans="7:142" hidden="1" x14ac:dyDescent="0.2">
      <c r="G94" s="92">
        <v>19</v>
      </c>
      <c r="H94" s="92"/>
      <c r="I94" s="92"/>
      <c r="J94" s="92"/>
      <c r="Q94" s="1"/>
      <c r="R94" s="1"/>
      <c r="S94" s="1"/>
      <c r="T94" s="1"/>
      <c r="U94" s="1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</row>
    <row r="95" spans="7:142" hidden="1" x14ac:dyDescent="0.2">
      <c r="G95" s="92">
        <v>20</v>
      </c>
      <c r="H95" s="92"/>
      <c r="I95" s="92"/>
      <c r="J95" s="92"/>
      <c r="Q95" s="1"/>
      <c r="R95" s="1"/>
      <c r="S95" s="1"/>
      <c r="T95" s="1"/>
      <c r="U95" s="1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</row>
    <row r="96" spans="7:142" hidden="1" x14ac:dyDescent="0.2">
      <c r="G96" s="92">
        <v>21</v>
      </c>
      <c r="H96" s="92">
        <v>7</v>
      </c>
      <c r="I96" s="92"/>
      <c r="J96" s="92"/>
      <c r="Q96" s="1"/>
      <c r="R96" s="1"/>
      <c r="S96" s="1"/>
      <c r="T96" s="1"/>
      <c r="U96" s="1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</row>
    <row r="97" spans="7:142" hidden="1" x14ac:dyDescent="0.2">
      <c r="G97" s="92">
        <v>22</v>
      </c>
      <c r="H97" s="92"/>
      <c r="I97" s="92"/>
      <c r="J97" s="92"/>
      <c r="Q97" s="1"/>
      <c r="R97" s="1"/>
      <c r="S97" s="1"/>
      <c r="T97" s="1"/>
      <c r="U97" s="1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</row>
    <row r="98" spans="7:142" hidden="1" x14ac:dyDescent="0.2">
      <c r="G98" s="92">
        <v>23</v>
      </c>
      <c r="H98" s="92"/>
      <c r="I98" s="92"/>
      <c r="J98" s="92"/>
      <c r="Q98" s="1"/>
      <c r="R98" s="1"/>
      <c r="S98" s="1"/>
      <c r="T98" s="1"/>
      <c r="U98" s="1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</row>
    <row r="99" spans="7:142" hidden="1" x14ac:dyDescent="0.2">
      <c r="G99" s="92">
        <v>24</v>
      </c>
      <c r="H99" s="92">
        <v>8</v>
      </c>
      <c r="I99" s="92">
        <v>4</v>
      </c>
      <c r="J99" s="92"/>
      <c r="Q99" s="1"/>
      <c r="R99" s="1"/>
      <c r="S99" s="1"/>
      <c r="T99" s="1"/>
      <c r="U99" s="1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</row>
    <row r="100" spans="7:142" hidden="1" x14ac:dyDescent="0.2">
      <c r="G100" s="92">
        <v>25</v>
      </c>
      <c r="H100" s="92"/>
      <c r="I100" s="92"/>
      <c r="J100" s="92"/>
      <c r="Q100" s="1"/>
      <c r="R100" s="1"/>
      <c r="S100" s="1"/>
      <c r="T100" s="1"/>
      <c r="U100" s="1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</row>
    <row r="101" spans="7:142" hidden="1" x14ac:dyDescent="0.2">
      <c r="G101" s="92">
        <v>26</v>
      </c>
      <c r="H101" s="92"/>
      <c r="I101" s="92"/>
      <c r="J101" s="92"/>
      <c r="Q101" s="1"/>
      <c r="R101" s="1"/>
      <c r="S101" s="1"/>
      <c r="T101" s="1"/>
      <c r="U101" s="1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</row>
    <row r="102" spans="7:142" hidden="1" x14ac:dyDescent="0.2">
      <c r="G102" s="92">
        <v>27</v>
      </c>
      <c r="H102" s="92">
        <v>9</v>
      </c>
      <c r="I102" s="92"/>
      <c r="J102" s="92"/>
      <c r="Q102" s="1"/>
      <c r="R102" s="1"/>
      <c r="S102" s="1"/>
      <c r="T102" s="1"/>
      <c r="U102" s="1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</row>
    <row r="103" spans="7:142" hidden="1" x14ac:dyDescent="0.2">
      <c r="G103" s="92">
        <v>28</v>
      </c>
      <c r="H103" s="92"/>
      <c r="I103" s="92"/>
      <c r="J103" s="92"/>
      <c r="Q103" s="1"/>
      <c r="R103" s="1"/>
      <c r="S103" s="1"/>
      <c r="T103" s="1"/>
      <c r="U103" s="1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</row>
    <row r="104" spans="7:142" hidden="1" x14ac:dyDescent="0.2">
      <c r="G104" s="92">
        <v>29</v>
      </c>
      <c r="H104" s="92"/>
      <c r="I104" s="92"/>
      <c r="J104" s="92"/>
      <c r="Q104" s="1"/>
      <c r="R104" s="1"/>
      <c r="S104" s="1"/>
      <c r="T104" s="1"/>
      <c r="U104" s="1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</row>
    <row r="105" spans="7:142" hidden="1" x14ac:dyDescent="0.2">
      <c r="G105" s="92">
        <v>30</v>
      </c>
      <c r="H105" s="92">
        <v>10</v>
      </c>
      <c r="I105" s="92">
        <v>5</v>
      </c>
      <c r="J105" s="92"/>
      <c r="Q105" s="1"/>
      <c r="R105" s="1"/>
      <c r="S105" s="1"/>
      <c r="T105" s="1"/>
      <c r="U105" s="1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</row>
    <row r="106" spans="7:142" hidden="1" x14ac:dyDescent="0.2">
      <c r="G106" s="92">
        <v>31</v>
      </c>
      <c r="H106" s="92"/>
      <c r="I106" s="92"/>
      <c r="J106" s="92"/>
      <c r="Q106" s="1"/>
      <c r="R106" s="1"/>
      <c r="S106" s="1"/>
      <c r="T106" s="1"/>
      <c r="U106" s="1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</row>
    <row r="107" spans="7:142" hidden="1" x14ac:dyDescent="0.2">
      <c r="G107" s="92">
        <v>32</v>
      </c>
      <c r="H107" s="92"/>
      <c r="I107" s="92"/>
      <c r="J107" s="92"/>
      <c r="Q107" s="1"/>
      <c r="R107" s="1"/>
      <c r="S107" s="1"/>
      <c r="T107" s="1"/>
      <c r="U107" s="1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</row>
    <row r="108" spans="7:142" hidden="1" x14ac:dyDescent="0.2">
      <c r="G108" s="92">
        <v>33</v>
      </c>
      <c r="H108" s="92">
        <v>11</v>
      </c>
      <c r="I108" s="92"/>
      <c r="J108" s="92"/>
      <c r="Q108" s="1"/>
      <c r="R108" s="1"/>
      <c r="S108" s="1"/>
      <c r="T108" s="1"/>
      <c r="U108" s="1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</row>
    <row r="109" spans="7:142" hidden="1" x14ac:dyDescent="0.2">
      <c r="G109" s="92">
        <v>34</v>
      </c>
      <c r="H109" s="92"/>
      <c r="I109" s="92"/>
      <c r="J109" s="92"/>
      <c r="Q109" s="1"/>
      <c r="R109" s="1"/>
      <c r="S109" s="1"/>
      <c r="T109" s="1"/>
      <c r="U109" s="1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</row>
    <row r="110" spans="7:142" hidden="1" x14ac:dyDescent="0.2">
      <c r="G110" s="92">
        <v>35</v>
      </c>
      <c r="H110" s="92"/>
      <c r="I110" s="92"/>
      <c r="J110" s="92"/>
      <c r="Q110" s="1"/>
      <c r="R110" s="1"/>
      <c r="S110" s="1"/>
      <c r="T110" s="1"/>
      <c r="U110" s="1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</row>
    <row r="111" spans="7:142" hidden="1" x14ac:dyDescent="0.2">
      <c r="G111" s="92">
        <v>36</v>
      </c>
      <c r="H111" s="92">
        <v>12</v>
      </c>
      <c r="I111" s="92">
        <v>6</v>
      </c>
      <c r="J111" s="92">
        <v>1</v>
      </c>
      <c r="Q111" s="1"/>
      <c r="R111" s="1"/>
      <c r="S111" s="1"/>
      <c r="T111" s="1"/>
      <c r="U111" s="1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</row>
    <row r="112" spans="7:142" hidden="1" x14ac:dyDescent="0.2">
      <c r="G112" s="92">
        <v>37</v>
      </c>
      <c r="H112" s="92"/>
      <c r="I112" s="92"/>
      <c r="J112" s="92"/>
      <c r="Q112" s="1"/>
      <c r="R112" s="1"/>
      <c r="S112" s="1"/>
      <c r="T112" s="1"/>
      <c r="U112" s="1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</row>
    <row r="113" spans="7:142" hidden="1" x14ac:dyDescent="0.2">
      <c r="G113" s="92">
        <v>38</v>
      </c>
      <c r="H113" s="92"/>
      <c r="I113" s="92"/>
      <c r="J113" s="92"/>
      <c r="Q113" s="1"/>
      <c r="R113" s="1"/>
      <c r="S113" s="1"/>
      <c r="T113" s="1"/>
      <c r="U113" s="1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</row>
    <row r="114" spans="7:142" hidden="1" x14ac:dyDescent="0.2">
      <c r="G114" s="92">
        <v>39</v>
      </c>
      <c r="H114" s="92">
        <v>13</v>
      </c>
      <c r="I114" s="92"/>
      <c r="J114" s="92"/>
      <c r="Q114" s="1"/>
      <c r="R114" s="1"/>
      <c r="S114" s="1"/>
      <c r="T114" s="1"/>
      <c r="U114" s="1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</row>
    <row r="115" spans="7:142" hidden="1" x14ac:dyDescent="0.2">
      <c r="G115" s="92">
        <v>40</v>
      </c>
      <c r="H115" s="92"/>
      <c r="I115" s="92"/>
      <c r="J115" s="92"/>
      <c r="Q115" s="1"/>
      <c r="R115" s="1"/>
      <c r="S115" s="1"/>
      <c r="T115" s="1"/>
      <c r="U115" s="1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</row>
    <row r="116" spans="7:142" hidden="1" x14ac:dyDescent="0.2">
      <c r="G116" s="92">
        <v>41</v>
      </c>
      <c r="H116" s="92"/>
      <c r="I116" s="92"/>
      <c r="J116" s="92"/>
      <c r="Q116" s="1"/>
      <c r="R116" s="1"/>
      <c r="S116" s="1"/>
      <c r="T116" s="1"/>
      <c r="U116" s="1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</row>
    <row r="117" spans="7:142" hidden="1" x14ac:dyDescent="0.2">
      <c r="G117" s="92">
        <v>42</v>
      </c>
      <c r="H117" s="92">
        <v>14</v>
      </c>
      <c r="I117" s="92">
        <v>7</v>
      </c>
      <c r="J117" s="92">
        <v>2</v>
      </c>
      <c r="Q117" s="1"/>
      <c r="R117" s="1"/>
      <c r="S117" s="1"/>
      <c r="T117" s="1"/>
      <c r="U117" s="1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</row>
    <row r="118" spans="7:142" hidden="1" x14ac:dyDescent="0.2">
      <c r="G118" s="92">
        <v>43</v>
      </c>
      <c r="H118" s="92"/>
      <c r="I118" s="92"/>
      <c r="J118" s="92"/>
      <c r="Q118" s="1"/>
      <c r="R118" s="1"/>
      <c r="S118" s="1"/>
      <c r="T118" s="1"/>
      <c r="U118" s="1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</row>
    <row r="119" spans="7:142" hidden="1" x14ac:dyDescent="0.2">
      <c r="G119" s="92">
        <v>44</v>
      </c>
      <c r="H119" s="92"/>
      <c r="I119" s="92"/>
      <c r="J119" s="92"/>
      <c r="Q119" s="1"/>
      <c r="R119" s="1"/>
      <c r="S119" s="1"/>
      <c r="T119" s="1"/>
      <c r="U119" s="1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</row>
    <row r="120" spans="7:142" hidden="1" x14ac:dyDescent="0.2">
      <c r="G120" s="92">
        <v>45</v>
      </c>
      <c r="H120" s="92">
        <v>15</v>
      </c>
      <c r="I120" s="92"/>
      <c r="J120" s="92"/>
      <c r="Q120" s="1"/>
      <c r="R120" s="1"/>
      <c r="S120" s="1"/>
      <c r="T120" s="1"/>
      <c r="U120" s="1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</row>
    <row r="121" spans="7:142" hidden="1" x14ac:dyDescent="0.2">
      <c r="G121" s="92">
        <v>46</v>
      </c>
      <c r="H121" s="92"/>
      <c r="I121" s="92"/>
      <c r="J121" s="92"/>
      <c r="Q121" s="1"/>
      <c r="R121" s="1"/>
      <c r="S121" s="1"/>
      <c r="T121" s="1"/>
      <c r="U121" s="1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</row>
    <row r="122" spans="7:142" hidden="1" x14ac:dyDescent="0.2">
      <c r="G122" s="92">
        <v>47</v>
      </c>
      <c r="H122" s="92"/>
      <c r="I122" s="92"/>
      <c r="J122" s="92"/>
      <c r="Q122" s="1"/>
      <c r="R122" s="1"/>
      <c r="S122" s="1"/>
      <c r="T122" s="1"/>
      <c r="U122" s="1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</row>
    <row r="123" spans="7:142" hidden="1" x14ac:dyDescent="0.2">
      <c r="G123" s="92">
        <v>48</v>
      </c>
      <c r="H123" s="92">
        <v>16</v>
      </c>
      <c r="I123" s="92">
        <v>8</v>
      </c>
      <c r="J123" s="92">
        <v>3</v>
      </c>
      <c r="Q123" s="1"/>
      <c r="R123" s="1"/>
      <c r="S123" s="1"/>
      <c r="T123" s="1"/>
      <c r="U123" s="1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</row>
    <row r="124" spans="7:142" hidden="1" x14ac:dyDescent="0.2">
      <c r="G124" s="92">
        <v>49</v>
      </c>
      <c r="H124" s="92"/>
      <c r="I124" s="92"/>
      <c r="J124" s="92"/>
      <c r="Q124" s="1"/>
      <c r="R124" s="1"/>
      <c r="S124" s="1"/>
      <c r="T124" s="1"/>
      <c r="U124" s="1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</row>
    <row r="125" spans="7:142" hidden="1" x14ac:dyDescent="0.2">
      <c r="G125" s="92">
        <v>50</v>
      </c>
      <c r="H125" s="92"/>
      <c r="I125" s="92"/>
      <c r="J125" s="92"/>
      <c r="Q125" s="1"/>
      <c r="R125" s="1"/>
      <c r="S125" s="1"/>
      <c r="T125" s="1"/>
      <c r="U125" s="1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</row>
    <row r="126" spans="7:142" hidden="1" x14ac:dyDescent="0.2">
      <c r="G126" s="92">
        <v>51</v>
      </c>
      <c r="H126" s="92">
        <v>17</v>
      </c>
      <c r="I126" s="92"/>
      <c r="J126" s="92"/>
      <c r="Q126" s="1"/>
      <c r="R126" s="1"/>
      <c r="S126" s="1"/>
      <c r="T126" s="1"/>
      <c r="U126" s="1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</row>
    <row r="127" spans="7:142" hidden="1" x14ac:dyDescent="0.2">
      <c r="G127" s="92">
        <v>52</v>
      </c>
      <c r="H127" s="92"/>
      <c r="I127" s="92"/>
      <c r="J127" s="92"/>
      <c r="Q127" s="1"/>
      <c r="R127" s="1"/>
      <c r="S127" s="1"/>
      <c r="T127" s="1"/>
      <c r="U127" s="1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</row>
    <row r="128" spans="7:142" hidden="1" x14ac:dyDescent="0.2">
      <c r="G128" s="92">
        <v>53</v>
      </c>
      <c r="H128" s="92"/>
      <c r="I128" s="92"/>
      <c r="J128" s="92"/>
      <c r="Q128" s="1"/>
      <c r="R128" s="1"/>
      <c r="S128" s="1"/>
      <c r="T128" s="1"/>
      <c r="U128" s="1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</row>
    <row r="129" spans="7:142" hidden="1" x14ac:dyDescent="0.2">
      <c r="G129" s="92">
        <v>54</v>
      </c>
      <c r="H129" s="92">
        <v>18</v>
      </c>
      <c r="I129" s="92">
        <v>9</v>
      </c>
      <c r="J129" s="92">
        <v>4</v>
      </c>
      <c r="Q129" s="1"/>
      <c r="R129" s="1"/>
      <c r="S129" s="1"/>
      <c r="T129" s="1"/>
      <c r="U129" s="1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</row>
    <row r="130" spans="7:142" hidden="1" x14ac:dyDescent="0.2">
      <c r="G130" s="92">
        <v>55</v>
      </c>
      <c r="H130" s="92"/>
      <c r="I130" s="92"/>
      <c r="J130" s="92"/>
      <c r="Q130" s="1"/>
      <c r="R130" s="1"/>
      <c r="S130" s="1"/>
      <c r="T130" s="1"/>
      <c r="U130" s="1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</row>
    <row r="131" spans="7:142" hidden="1" x14ac:dyDescent="0.2">
      <c r="G131" s="92">
        <v>56</v>
      </c>
      <c r="H131" s="92"/>
      <c r="I131" s="92"/>
      <c r="J131" s="92"/>
      <c r="Q131" s="1"/>
      <c r="R131" s="1"/>
      <c r="S131" s="1"/>
      <c r="T131" s="1"/>
      <c r="U131" s="1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</row>
    <row r="132" spans="7:142" hidden="1" x14ac:dyDescent="0.2">
      <c r="G132" s="92">
        <v>57</v>
      </c>
      <c r="H132" s="92">
        <v>19</v>
      </c>
      <c r="I132" s="92"/>
      <c r="J132" s="92"/>
      <c r="Q132" s="1"/>
      <c r="R132" s="1"/>
      <c r="S132" s="1"/>
      <c r="T132" s="1"/>
      <c r="U132" s="1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</row>
    <row r="133" spans="7:142" hidden="1" x14ac:dyDescent="0.2">
      <c r="G133" s="92">
        <v>58</v>
      </c>
      <c r="H133" s="92"/>
      <c r="I133" s="92"/>
      <c r="J133" s="92"/>
      <c r="Q133" s="1"/>
      <c r="R133" s="1"/>
      <c r="S133" s="1"/>
      <c r="T133" s="1"/>
      <c r="U133" s="1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</row>
    <row r="134" spans="7:142" hidden="1" x14ac:dyDescent="0.2">
      <c r="G134" s="92">
        <v>59</v>
      </c>
      <c r="H134" s="92"/>
      <c r="I134" s="92"/>
      <c r="J134" s="92"/>
      <c r="Q134" s="1"/>
      <c r="R134" s="1"/>
      <c r="S134" s="1"/>
      <c r="T134" s="1"/>
      <c r="U134" s="1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</row>
    <row r="135" spans="7:142" hidden="1" x14ac:dyDescent="0.2">
      <c r="G135" s="92">
        <v>60</v>
      </c>
      <c r="H135" s="92">
        <v>20</v>
      </c>
      <c r="I135" s="92">
        <v>10</v>
      </c>
      <c r="J135" s="92">
        <v>5</v>
      </c>
      <c r="Q135" s="1"/>
      <c r="R135" s="1"/>
      <c r="S135" s="1"/>
      <c r="T135" s="1"/>
      <c r="U135" s="1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</row>
    <row r="136" spans="7:142" hidden="1" x14ac:dyDescent="0.2">
      <c r="Q136" s="1"/>
      <c r="R136" s="1"/>
      <c r="S136" s="1"/>
      <c r="T136" s="1"/>
      <c r="U136" s="1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</row>
    <row r="137" spans="7:142" x14ac:dyDescent="0.2">
      <c r="Q137" s="1"/>
      <c r="R137" s="1"/>
      <c r="S137" s="1"/>
      <c r="T137" s="1"/>
      <c r="U137" s="1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</row>
    <row r="138" spans="7:142" x14ac:dyDescent="0.2">
      <c r="Q138" s="1"/>
      <c r="R138" s="1"/>
      <c r="S138" s="1"/>
      <c r="T138" s="1"/>
      <c r="U138" s="1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</row>
    <row r="139" spans="7:142" x14ac:dyDescent="0.2">
      <c r="Q139" s="1"/>
      <c r="R139" s="1"/>
      <c r="S139" s="1"/>
      <c r="T139" s="1"/>
      <c r="U139" s="1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</row>
    <row r="140" spans="7:142" x14ac:dyDescent="0.2">
      <c r="Q140" s="1"/>
      <c r="R140" s="1"/>
      <c r="S140" s="1"/>
      <c r="T140" s="1"/>
      <c r="U140" s="1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</row>
    <row r="141" spans="7:142" x14ac:dyDescent="0.2">
      <c r="Q141" s="1"/>
      <c r="R141" s="1"/>
      <c r="S141" s="1"/>
      <c r="T141" s="1"/>
      <c r="U141" s="1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</row>
    <row r="142" spans="7:142" x14ac:dyDescent="0.2">
      <c r="Q142" s="1"/>
      <c r="R142" s="1"/>
      <c r="S142" s="1"/>
      <c r="T142" s="1"/>
      <c r="U142" s="1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</row>
    <row r="143" spans="7:142" x14ac:dyDescent="0.2">
      <c r="Q143" s="1"/>
      <c r="R143" s="1"/>
      <c r="S143" s="1"/>
      <c r="T143" s="1"/>
      <c r="U143" s="1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</row>
    <row r="144" spans="7:142" x14ac:dyDescent="0.2">
      <c r="Q144" s="1"/>
      <c r="R144" s="1"/>
      <c r="S144" s="1"/>
      <c r="T144" s="1"/>
      <c r="U144" s="1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</row>
    <row r="145" spans="17:142" x14ac:dyDescent="0.2">
      <c r="Q145" s="1"/>
      <c r="R145" s="1"/>
      <c r="S145" s="1"/>
      <c r="T145" s="1"/>
      <c r="U145" s="1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</row>
    <row r="146" spans="17:142" x14ac:dyDescent="0.2">
      <c r="Q146" s="1"/>
      <c r="R146" s="1"/>
      <c r="S146" s="1"/>
      <c r="T146" s="1"/>
      <c r="U146" s="1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</row>
    <row r="147" spans="17:142" x14ac:dyDescent="0.2">
      <c r="Q147" s="1"/>
      <c r="R147" s="1"/>
      <c r="S147" s="1"/>
      <c r="T147" s="1"/>
      <c r="U147" s="1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</row>
    <row r="148" spans="17:142" x14ac:dyDescent="0.2">
      <c r="Q148" s="1"/>
      <c r="R148" s="1"/>
      <c r="S148" s="1"/>
      <c r="T148" s="1"/>
      <c r="U148" s="1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</row>
    <row r="149" spans="17:142" x14ac:dyDescent="0.2">
      <c r="Q149" s="1"/>
      <c r="R149" s="1"/>
      <c r="S149" s="1"/>
      <c r="T149" s="1"/>
      <c r="U149" s="1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</row>
    <row r="150" spans="17:142" x14ac:dyDescent="0.2">
      <c r="Q150" s="1"/>
      <c r="R150" s="1"/>
      <c r="S150" s="1"/>
      <c r="T150" s="1"/>
      <c r="U150" s="1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</row>
    <row r="151" spans="17:142" x14ac:dyDescent="0.2">
      <c r="Q151" s="1"/>
      <c r="R151" s="1"/>
      <c r="S151" s="1"/>
      <c r="T151" s="1"/>
      <c r="U151" s="1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</row>
    <row r="152" spans="17:142" x14ac:dyDescent="0.2">
      <c r="Q152" s="1"/>
      <c r="R152" s="1"/>
      <c r="S152" s="1"/>
      <c r="T152" s="1"/>
      <c r="U152" s="1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</row>
    <row r="153" spans="17:142" x14ac:dyDescent="0.2">
      <c r="Q153" s="1"/>
      <c r="R153" s="1"/>
      <c r="S153" s="1"/>
      <c r="T153" s="1"/>
      <c r="U153" s="1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</row>
    <row r="154" spans="17:142" x14ac:dyDescent="0.2">
      <c r="Q154" s="1"/>
      <c r="R154" s="1"/>
      <c r="S154" s="1"/>
      <c r="T154" s="1"/>
      <c r="U154" s="1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</row>
    <row r="155" spans="17:142" x14ac:dyDescent="0.2">
      <c r="Q155" s="1"/>
      <c r="R155" s="1"/>
      <c r="S155" s="1"/>
      <c r="T155" s="1"/>
      <c r="U155" s="1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</row>
    <row r="156" spans="17:142" x14ac:dyDescent="0.2">
      <c r="Q156" s="1"/>
      <c r="R156" s="1"/>
      <c r="S156" s="1"/>
      <c r="T156" s="1"/>
      <c r="U156" s="1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</row>
    <row r="157" spans="17:142" x14ac:dyDescent="0.2">
      <c r="Q157" s="1"/>
      <c r="R157" s="1"/>
      <c r="S157" s="1"/>
      <c r="T157" s="1"/>
      <c r="U157" s="1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</row>
    <row r="158" spans="17:142" x14ac:dyDescent="0.2">
      <c r="Q158" s="1"/>
      <c r="R158" s="1"/>
      <c r="S158" s="1"/>
      <c r="T158" s="1"/>
      <c r="U158" s="1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</row>
    <row r="159" spans="17:142" x14ac:dyDescent="0.2">
      <c r="Q159" s="1"/>
      <c r="R159" s="1"/>
      <c r="S159" s="1"/>
      <c r="T159" s="1"/>
      <c r="U159" s="1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</row>
    <row r="160" spans="17:142" x14ac:dyDescent="0.2">
      <c r="Q160" s="1"/>
      <c r="R160" s="1"/>
      <c r="S160" s="1"/>
      <c r="T160" s="1"/>
      <c r="U160" s="1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</row>
    <row r="161" spans="17:142" x14ac:dyDescent="0.2">
      <c r="Q161" s="1"/>
      <c r="R161" s="1"/>
      <c r="S161" s="1"/>
      <c r="T161" s="1"/>
      <c r="U161" s="1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</row>
    <row r="162" spans="17:142" x14ac:dyDescent="0.2">
      <c r="Q162" s="1"/>
      <c r="R162" s="1"/>
      <c r="S162" s="1"/>
      <c r="T162" s="1"/>
      <c r="U162" s="1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</row>
    <row r="163" spans="17:142" x14ac:dyDescent="0.2">
      <c r="Q163" s="1"/>
      <c r="R163" s="1"/>
      <c r="S163" s="1"/>
      <c r="T163" s="1"/>
      <c r="U163" s="1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</row>
    <row r="164" spans="17:142" x14ac:dyDescent="0.2">
      <c r="Q164" s="1"/>
      <c r="R164" s="1"/>
      <c r="S164" s="1"/>
      <c r="T164" s="1"/>
      <c r="U164" s="1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</row>
    <row r="165" spans="17:142" x14ac:dyDescent="0.2">
      <c r="Q165" s="1"/>
      <c r="R165" s="1"/>
      <c r="S165" s="1"/>
      <c r="T165" s="1"/>
      <c r="U165" s="1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</row>
    <row r="166" spans="17:142" x14ac:dyDescent="0.2">
      <c r="Q166" s="1"/>
      <c r="R166" s="1"/>
      <c r="S166" s="1"/>
      <c r="T166" s="1"/>
      <c r="U166" s="1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</row>
    <row r="167" spans="17:142" x14ac:dyDescent="0.2">
      <c r="Q167" s="1"/>
      <c r="R167" s="1"/>
      <c r="S167" s="1"/>
      <c r="T167" s="1"/>
      <c r="U167" s="1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</row>
    <row r="168" spans="17:142" x14ac:dyDescent="0.2">
      <c r="Q168" s="1"/>
      <c r="R168" s="1"/>
      <c r="S168" s="1"/>
      <c r="T168" s="1"/>
      <c r="U168" s="1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</row>
    <row r="169" spans="17:142" x14ac:dyDescent="0.2">
      <c r="Q169" s="1"/>
      <c r="R169" s="1"/>
      <c r="S169" s="1"/>
      <c r="T169" s="1"/>
      <c r="U169" s="1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</row>
    <row r="170" spans="17:142" x14ac:dyDescent="0.2">
      <c r="Q170" s="1"/>
      <c r="R170" s="1"/>
      <c r="S170" s="1"/>
      <c r="T170" s="1"/>
      <c r="U170" s="1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</row>
    <row r="171" spans="17:142" x14ac:dyDescent="0.2">
      <c r="Q171" s="1"/>
      <c r="R171" s="1"/>
      <c r="S171" s="1"/>
      <c r="T171" s="1"/>
      <c r="U171" s="1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</row>
    <row r="172" spans="17:142" x14ac:dyDescent="0.2">
      <c r="Q172" s="1"/>
      <c r="R172" s="1"/>
      <c r="S172" s="1"/>
      <c r="T172" s="1"/>
      <c r="U172" s="1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</row>
    <row r="173" spans="17:142" x14ac:dyDescent="0.2">
      <c r="Q173" s="1"/>
      <c r="R173" s="1"/>
      <c r="S173" s="1"/>
      <c r="T173" s="1"/>
      <c r="U173" s="1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</row>
    <row r="174" spans="17:142" x14ac:dyDescent="0.2">
      <c r="Q174" s="1"/>
      <c r="R174" s="1"/>
      <c r="S174" s="1"/>
      <c r="T174" s="1"/>
      <c r="U174" s="1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</row>
    <row r="175" spans="17:142" x14ac:dyDescent="0.2">
      <c r="Q175" s="1"/>
      <c r="R175" s="1"/>
      <c r="S175" s="1"/>
      <c r="T175" s="1"/>
      <c r="U175" s="1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</row>
    <row r="176" spans="17:142" x14ac:dyDescent="0.2">
      <c r="Q176" s="1"/>
      <c r="R176" s="1"/>
      <c r="S176" s="1"/>
      <c r="T176" s="1"/>
      <c r="U176" s="1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</row>
    <row r="177" spans="17:142" x14ac:dyDescent="0.2">
      <c r="Q177" s="1"/>
      <c r="R177" s="1"/>
      <c r="S177" s="1"/>
      <c r="T177" s="1"/>
      <c r="U177" s="1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</row>
    <row r="178" spans="17:142" x14ac:dyDescent="0.2">
      <c r="Q178" s="1"/>
      <c r="R178" s="1"/>
      <c r="S178" s="1"/>
      <c r="T178" s="1"/>
      <c r="U178" s="1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</row>
    <row r="179" spans="17:142" x14ac:dyDescent="0.2">
      <c r="Q179" s="1"/>
      <c r="R179" s="1"/>
      <c r="S179" s="1"/>
      <c r="T179" s="1"/>
      <c r="U179" s="1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</row>
    <row r="180" spans="17:142" x14ac:dyDescent="0.2">
      <c r="Q180" s="1"/>
      <c r="R180" s="1"/>
      <c r="S180" s="1"/>
      <c r="T180" s="1"/>
      <c r="U180" s="1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</row>
    <row r="181" spans="17:142" x14ac:dyDescent="0.2">
      <c r="Q181" s="1"/>
      <c r="R181" s="1"/>
      <c r="S181" s="1"/>
      <c r="T181" s="1"/>
      <c r="U181" s="1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</row>
    <row r="182" spans="17:142" x14ac:dyDescent="0.2">
      <c r="Q182" s="1"/>
      <c r="R182" s="1"/>
      <c r="S182" s="1"/>
      <c r="T182" s="1"/>
      <c r="U182" s="1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</row>
    <row r="183" spans="17:142" x14ac:dyDescent="0.2">
      <c r="Q183" s="1"/>
      <c r="R183" s="1"/>
      <c r="S183" s="1"/>
      <c r="T183" s="1"/>
      <c r="U183" s="1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</row>
    <row r="184" spans="17:142" x14ac:dyDescent="0.2">
      <c r="Q184" s="1"/>
      <c r="R184" s="1"/>
      <c r="S184" s="1"/>
      <c r="T184" s="1"/>
      <c r="U184" s="1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</row>
    <row r="185" spans="17:142" x14ac:dyDescent="0.2">
      <c r="Q185" s="1"/>
      <c r="R185" s="1"/>
      <c r="S185" s="1"/>
      <c r="T185" s="1"/>
      <c r="U185" s="1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</row>
    <row r="186" spans="17:142" x14ac:dyDescent="0.2">
      <c r="Q186" s="1"/>
      <c r="R186" s="1"/>
      <c r="S186" s="1"/>
      <c r="T186" s="1"/>
      <c r="U186" s="1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</row>
    <row r="187" spans="17:142" x14ac:dyDescent="0.2">
      <c r="Q187" s="1"/>
      <c r="R187" s="1"/>
      <c r="S187" s="1"/>
      <c r="T187" s="1"/>
      <c r="U187" s="1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</row>
    <row r="188" spans="17:142" x14ac:dyDescent="0.2">
      <c r="Q188" s="1"/>
      <c r="R188" s="1"/>
      <c r="S188" s="1"/>
      <c r="T188" s="1"/>
      <c r="U188" s="1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</row>
    <row r="189" spans="17:142" x14ac:dyDescent="0.2">
      <c r="Q189" s="1"/>
      <c r="R189" s="1"/>
      <c r="S189" s="1"/>
      <c r="T189" s="1"/>
      <c r="U189" s="1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</row>
    <row r="190" spans="17:142" x14ac:dyDescent="0.2">
      <c r="Q190" s="1"/>
      <c r="R190" s="1"/>
      <c r="S190" s="1"/>
      <c r="T190" s="1"/>
      <c r="U190" s="1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</row>
    <row r="191" spans="17:142" x14ac:dyDescent="0.2">
      <c r="Q191" s="1"/>
      <c r="R191" s="1"/>
      <c r="S191" s="1"/>
      <c r="T191" s="1"/>
      <c r="U191" s="1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</row>
    <row r="192" spans="17:142" x14ac:dyDescent="0.2">
      <c r="Q192" s="1"/>
      <c r="R192" s="1"/>
      <c r="S192" s="1"/>
      <c r="T192" s="1"/>
      <c r="U192" s="1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</row>
    <row r="193" spans="17:142" x14ac:dyDescent="0.2">
      <c r="Q193" s="1"/>
      <c r="R193" s="1"/>
      <c r="S193" s="1"/>
      <c r="T193" s="1"/>
      <c r="U193" s="1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</row>
    <row r="194" spans="17:142" x14ac:dyDescent="0.2">
      <c r="Q194" s="1"/>
      <c r="R194" s="1"/>
      <c r="S194" s="1"/>
      <c r="T194" s="1"/>
      <c r="U194" s="1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</row>
    <row r="195" spans="17:142" x14ac:dyDescent="0.2">
      <c r="Q195" s="1"/>
      <c r="R195" s="1"/>
      <c r="S195" s="1"/>
      <c r="T195" s="1"/>
      <c r="U195" s="1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</row>
    <row r="196" spans="17:142" x14ac:dyDescent="0.2">
      <c r="Q196" s="1"/>
      <c r="R196" s="1"/>
      <c r="S196" s="1"/>
      <c r="T196" s="1"/>
      <c r="U196" s="1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</row>
    <row r="197" spans="17:142" x14ac:dyDescent="0.2">
      <c r="Q197" s="1"/>
      <c r="R197" s="1"/>
      <c r="S197" s="1"/>
      <c r="T197" s="1"/>
      <c r="U197" s="1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</row>
    <row r="198" spans="17:142" x14ac:dyDescent="0.2">
      <c r="Q198" s="1"/>
      <c r="R198" s="1"/>
      <c r="S198" s="1"/>
      <c r="T198" s="1"/>
      <c r="U198" s="1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</row>
    <row r="199" spans="17:142" x14ac:dyDescent="0.2">
      <c r="Q199" s="1"/>
      <c r="R199" s="1"/>
      <c r="S199" s="1"/>
      <c r="T199" s="1"/>
      <c r="U199" s="1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</row>
    <row r="200" spans="17:142" x14ac:dyDescent="0.2">
      <c r="Q200" s="1"/>
      <c r="R200" s="1"/>
      <c r="S200" s="1"/>
      <c r="T200" s="1"/>
      <c r="U200" s="1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</row>
    <row r="201" spans="17:142" x14ac:dyDescent="0.2">
      <c r="Q201" s="1"/>
      <c r="R201" s="1"/>
      <c r="S201" s="1"/>
      <c r="T201" s="1"/>
      <c r="U201" s="1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</row>
    <row r="202" spans="17:142" x14ac:dyDescent="0.2">
      <c r="Q202" s="1"/>
      <c r="R202" s="1"/>
      <c r="S202" s="1"/>
      <c r="T202" s="1"/>
      <c r="U202" s="1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</row>
    <row r="203" spans="17:142" x14ac:dyDescent="0.2">
      <c r="Q203" s="1"/>
      <c r="R203" s="1"/>
      <c r="S203" s="1"/>
      <c r="T203" s="1"/>
      <c r="U203" s="1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</row>
    <row r="204" spans="17:142" x14ac:dyDescent="0.2">
      <c r="Q204" s="1"/>
      <c r="R204" s="1"/>
      <c r="S204" s="1"/>
      <c r="T204" s="1"/>
      <c r="U204" s="1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</row>
    <row r="205" spans="17:142" x14ac:dyDescent="0.2">
      <c r="Q205" s="1"/>
      <c r="R205" s="1"/>
      <c r="S205" s="1"/>
      <c r="T205" s="1"/>
      <c r="U205" s="1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</row>
    <row r="206" spans="17:142" x14ac:dyDescent="0.2">
      <c r="Q206" s="1"/>
      <c r="R206" s="1"/>
      <c r="S206" s="1"/>
      <c r="T206" s="1"/>
      <c r="U206" s="1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</row>
    <row r="207" spans="17:142" x14ac:dyDescent="0.2">
      <c r="Q207" s="1"/>
      <c r="R207" s="1"/>
      <c r="S207" s="1"/>
      <c r="T207" s="1"/>
      <c r="U207" s="1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</row>
    <row r="208" spans="17:142" x14ac:dyDescent="0.2">
      <c r="Q208" s="1"/>
      <c r="R208" s="1"/>
      <c r="S208" s="1"/>
      <c r="T208" s="1"/>
      <c r="U208" s="1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</row>
    <row r="209" spans="17:142" x14ac:dyDescent="0.2">
      <c r="Q209" s="1"/>
      <c r="R209" s="1"/>
      <c r="S209" s="1"/>
      <c r="T209" s="1"/>
      <c r="U209" s="1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</row>
    <row r="210" spans="17:142" x14ac:dyDescent="0.2">
      <c r="Q210" s="1"/>
      <c r="R210" s="1"/>
      <c r="S210" s="1"/>
      <c r="T210" s="1"/>
      <c r="U210" s="1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</row>
    <row r="211" spans="17:142" x14ac:dyDescent="0.2">
      <c r="Q211" s="1"/>
      <c r="R211" s="1"/>
      <c r="S211" s="1"/>
      <c r="T211" s="1"/>
      <c r="U211" s="1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</row>
    <row r="212" spans="17:142" x14ac:dyDescent="0.2">
      <c r="Q212" s="1"/>
      <c r="R212" s="1"/>
      <c r="S212" s="1"/>
      <c r="T212" s="1"/>
      <c r="U212" s="1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</row>
    <row r="213" spans="17:142" x14ac:dyDescent="0.2">
      <c r="Q213" s="1"/>
      <c r="R213" s="1"/>
      <c r="S213" s="1"/>
      <c r="T213" s="1"/>
      <c r="U213" s="1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</row>
    <row r="214" spans="17:142" x14ac:dyDescent="0.2">
      <c r="Q214" s="1"/>
      <c r="R214" s="1"/>
      <c r="S214" s="1"/>
      <c r="T214" s="1"/>
      <c r="U214" s="1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</row>
    <row r="215" spans="17:142" x14ac:dyDescent="0.2">
      <c r="Q215" s="1"/>
      <c r="R215" s="1"/>
      <c r="S215" s="1"/>
      <c r="T215" s="1"/>
      <c r="U215" s="1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</row>
    <row r="216" spans="17:142" x14ac:dyDescent="0.2">
      <c r="Q216" s="1"/>
      <c r="R216" s="1"/>
      <c r="S216" s="1"/>
      <c r="T216" s="1"/>
      <c r="U216" s="1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</row>
    <row r="217" spans="17:142" x14ac:dyDescent="0.2">
      <c r="Q217" s="1"/>
      <c r="R217" s="1"/>
      <c r="S217" s="1"/>
      <c r="T217" s="1"/>
      <c r="U217" s="1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</row>
    <row r="218" spans="17:142" x14ac:dyDescent="0.2">
      <c r="Q218" s="1"/>
      <c r="R218" s="1"/>
      <c r="S218" s="1"/>
      <c r="T218" s="1"/>
      <c r="U218" s="1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</row>
    <row r="219" spans="17:142" x14ac:dyDescent="0.2">
      <c r="Q219" s="1"/>
      <c r="R219" s="1"/>
      <c r="S219" s="1"/>
      <c r="T219" s="1"/>
      <c r="U219" s="1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</row>
    <row r="220" spans="17:142" x14ac:dyDescent="0.2">
      <c r="Q220" s="1"/>
      <c r="R220" s="1"/>
      <c r="S220" s="1"/>
      <c r="T220" s="1"/>
      <c r="U220" s="1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</row>
    <row r="221" spans="17:142" x14ac:dyDescent="0.2">
      <c r="Q221" s="1"/>
      <c r="R221" s="1"/>
      <c r="S221" s="1"/>
      <c r="T221" s="1"/>
      <c r="U221" s="1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</row>
    <row r="222" spans="17:142" x14ac:dyDescent="0.2">
      <c r="Q222" s="1"/>
      <c r="R222" s="1"/>
      <c r="S222" s="1"/>
      <c r="T222" s="1"/>
      <c r="U222" s="1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</row>
    <row r="223" spans="17:142" x14ac:dyDescent="0.2">
      <c r="Q223" s="1"/>
      <c r="R223" s="1"/>
      <c r="S223" s="1"/>
      <c r="T223" s="1"/>
      <c r="U223" s="1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</row>
    <row r="224" spans="17:142" x14ac:dyDescent="0.2">
      <c r="Q224" s="1"/>
      <c r="R224" s="1"/>
      <c r="S224" s="1"/>
      <c r="T224" s="1"/>
      <c r="U224" s="1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</row>
    <row r="225" spans="17:142" x14ac:dyDescent="0.2">
      <c r="Q225" s="1"/>
      <c r="R225" s="1"/>
      <c r="S225" s="1"/>
      <c r="T225" s="1"/>
      <c r="U225" s="1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</row>
    <row r="226" spans="17:142" x14ac:dyDescent="0.2">
      <c r="Q226" s="1"/>
      <c r="R226" s="1"/>
      <c r="S226" s="1"/>
      <c r="T226" s="1"/>
      <c r="U226" s="1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</row>
    <row r="227" spans="17:142" x14ac:dyDescent="0.2">
      <c r="Q227" s="1"/>
      <c r="R227" s="1"/>
      <c r="S227" s="1"/>
      <c r="T227" s="1"/>
      <c r="U227" s="1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</row>
    <row r="228" spans="17:142" x14ac:dyDescent="0.2">
      <c r="Q228" s="1"/>
      <c r="R228" s="1"/>
      <c r="S228" s="1"/>
      <c r="T228" s="1"/>
      <c r="U228" s="1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</row>
    <row r="229" spans="17:142" x14ac:dyDescent="0.2">
      <c r="Q229" s="1"/>
      <c r="R229" s="1"/>
      <c r="S229" s="1"/>
      <c r="T229" s="1"/>
      <c r="U229" s="1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</row>
    <row r="230" spans="17:142" x14ac:dyDescent="0.2">
      <c r="Q230" s="1"/>
      <c r="R230" s="1"/>
      <c r="S230" s="1"/>
      <c r="T230" s="1"/>
      <c r="U230" s="1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</row>
    <row r="231" spans="17:142" x14ac:dyDescent="0.2">
      <c r="Q231" s="1"/>
      <c r="R231" s="1"/>
      <c r="S231" s="1"/>
      <c r="T231" s="1"/>
      <c r="U231" s="1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</row>
    <row r="232" spans="17:142" x14ac:dyDescent="0.2">
      <c r="Q232" s="1"/>
      <c r="R232" s="1"/>
      <c r="S232" s="1"/>
      <c r="T232" s="1"/>
      <c r="U232" s="1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</row>
    <row r="233" spans="17:142" x14ac:dyDescent="0.2">
      <c r="Q233" s="1"/>
      <c r="R233" s="1"/>
      <c r="S233" s="1"/>
      <c r="T233" s="1"/>
      <c r="U233" s="1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</row>
    <row r="234" spans="17:142" x14ac:dyDescent="0.2">
      <c r="Q234" s="1"/>
      <c r="R234" s="1"/>
      <c r="S234" s="1"/>
      <c r="T234" s="1"/>
      <c r="U234" s="1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</row>
    <row r="235" spans="17:142" x14ac:dyDescent="0.2">
      <c r="Q235" s="1"/>
      <c r="R235" s="1"/>
      <c r="S235" s="1"/>
      <c r="T235" s="1"/>
      <c r="U235" s="1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</row>
    <row r="236" spans="17:142" x14ac:dyDescent="0.2">
      <c r="Q236" s="1"/>
      <c r="R236" s="1"/>
      <c r="S236" s="1"/>
      <c r="T236" s="1"/>
      <c r="U236" s="1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</row>
    <row r="237" spans="17:142" x14ac:dyDescent="0.2">
      <c r="Q237" s="1"/>
      <c r="R237" s="1"/>
      <c r="S237" s="1"/>
      <c r="T237" s="1"/>
      <c r="U237" s="1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</row>
    <row r="238" spans="17:142" x14ac:dyDescent="0.2">
      <c r="Q238" s="1"/>
      <c r="R238" s="1"/>
      <c r="S238" s="1"/>
      <c r="T238" s="1"/>
      <c r="U238" s="1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</row>
    <row r="239" spans="17:142" x14ac:dyDescent="0.2">
      <c r="Q239" s="1"/>
      <c r="R239" s="1"/>
      <c r="S239" s="1"/>
      <c r="T239" s="1"/>
      <c r="U239" s="1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</row>
    <row r="240" spans="17:142" x14ac:dyDescent="0.2">
      <c r="Q240" s="1"/>
      <c r="R240" s="1"/>
      <c r="S240" s="1"/>
      <c r="T240" s="1"/>
      <c r="U240" s="1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</row>
    <row r="241" spans="17:142" x14ac:dyDescent="0.2">
      <c r="Q241" s="1"/>
      <c r="R241" s="1"/>
      <c r="S241" s="1"/>
      <c r="T241" s="1"/>
      <c r="U241" s="1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</row>
    <row r="242" spans="17:142" x14ac:dyDescent="0.2">
      <c r="Q242" s="1"/>
      <c r="R242" s="1"/>
      <c r="S242" s="1"/>
      <c r="T242" s="1"/>
      <c r="U242" s="1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</row>
    <row r="243" spans="17:142" x14ac:dyDescent="0.2">
      <c r="Q243" s="1"/>
      <c r="R243" s="1"/>
      <c r="S243" s="1"/>
      <c r="T243" s="1"/>
      <c r="U243" s="1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</row>
    <row r="244" spans="17:142" x14ac:dyDescent="0.2">
      <c r="Q244" s="1"/>
      <c r="R244" s="1"/>
      <c r="S244" s="1"/>
      <c r="T244" s="1"/>
      <c r="U244" s="1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</row>
    <row r="245" spans="17:142" x14ac:dyDescent="0.2">
      <c r="Q245" s="1"/>
      <c r="R245" s="1"/>
      <c r="S245" s="1"/>
      <c r="T245" s="1"/>
      <c r="U245" s="1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</row>
    <row r="246" spans="17:142" x14ac:dyDescent="0.2">
      <c r="Q246" s="1"/>
      <c r="R246" s="1"/>
      <c r="S246" s="1"/>
      <c r="T246" s="1"/>
      <c r="U246" s="1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</row>
    <row r="247" spans="17:142" x14ac:dyDescent="0.2">
      <c r="Q247" s="1"/>
      <c r="R247" s="1"/>
      <c r="S247" s="1"/>
      <c r="T247" s="1"/>
      <c r="U247" s="1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</row>
    <row r="248" spans="17:142" x14ac:dyDescent="0.2">
      <c r="Q248" s="1"/>
      <c r="R248" s="1"/>
      <c r="S248" s="1"/>
      <c r="T248" s="1"/>
      <c r="U248" s="1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</row>
    <row r="249" spans="17:142" x14ac:dyDescent="0.2">
      <c r="Q249" s="1"/>
      <c r="R249" s="1"/>
      <c r="S249" s="1"/>
      <c r="T249" s="1"/>
      <c r="U249" s="1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</row>
    <row r="250" spans="17:142" x14ac:dyDescent="0.2">
      <c r="Q250" s="1"/>
      <c r="R250" s="1"/>
      <c r="S250" s="1"/>
      <c r="T250" s="1"/>
      <c r="U250" s="1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</row>
    <row r="251" spans="17:142" x14ac:dyDescent="0.2">
      <c r="Q251" s="1"/>
      <c r="R251" s="1"/>
      <c r="S251" s="1"/>
      <c r="T251" s="1"/>
      <c r="U251" s="1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</row>
    <row r="252" spans="17:142" x14ac:dyDescent="0.2">
      <c r="Q252" s="1"/>
      <c r="R252" s="1"/>
      <c r="S252" s="1"/>
      <c r="T252" s="1"/>
      <c r="U252" s="1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</row>
    <row r="253" spans="17:142" x14ac:dyDescent="0.2">
      <c r="Q253" s="1"/>
      <c r="R253" s="1"/>
      <c r="S253" s="1"/>
      <c r="T253" s="1"/>
      <c r="U253" s="1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</row>
    <row r="254" spans="17:142" x14ac:dyDescent="0.2">
      <c r="Q254" s="1"/>
      <c r="R254" s="1"/>
      <c r="S254" s="1"/>
      <c r="T254" s="1"/>
      <c r="U254" s="1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</row>
    <row r="255" spans="17:142" x14ac:dyDescent="0.2">
      <c r="Q255" s="1"/>
      <c r="R255" s="1"/>
      <c r="S255" s="1"/>
      <c r="T255" s="1"/>
      <c r="U255" s="1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</row>
    <row r="256" spans="17:142" x14ac:dyDescent="0.2">
      <c r="Q256" s="1"/>
      <c r="R256" s="1"/>
      <c r="S256" s="1"/>
      <c r="T256" s="1"/>
      <c r="U256" s="1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</row>
    <row r="257" spans="17:142" x14ac:dyDescent="0.2">
      <c r="Q257" s="1"/>
      <c r="R257" s="1"/>
      <c r="S257" s="1"/>
      <c r="T257" s="1"/>
      <c r="U257" s="1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</row>
    <row r="258" spans="17:142" x14ac:dyDescent="0.2">
      <c r="Q258" s="1"/>
      <c r="R258" s="1"/>
      <c r="S258" s="1"/>
      <c r="T258" s="1"/>
      <c r="U258" s="1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</row>
    <row r="259" spans="17:142" x14ac:dyDescent="0.2">
      <c r="Q259" s="1"/>
      <c r="R259" s="1"/>
      <c r="S259" s="1"/>
      <c r="T259" s="1"/>
      <c r="U259" s="1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</row>
    <row r="260" spans="17:142" x14ac:dyDescent="0.2">
      <c r="Q260" s="1"/>
      <c r="R260" s="1"/>
      <c r="S260" s="1"/>
      <c r="T260" s="1"/>
      <c r="U260" s="1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</row>
    <row r="261" spans="17:142" x14ac:dyDescent="0.2">
      <c r="Q261" s="1"/>
      <c r="R261" s="1"/>
      <c r="S261" s="1"/>
      <c r="T261" s="1"/>
      <c r="U261" s="1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</row>
    <row r="262" spans="17:142" x14ac:dyDescent="0.2">
      <c r="Q262" s="1"/>
      <c r="R262" s="1"/>
      <c r="S262" s="1"/>
      <c r="T262" s="1"/>
      <c r="U262" s="1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</row>
    <row r="263" spans="17:142" x14ac:dyDescent="0.2">
      <c r="Q263" s="1"/>
      <c r="R263" s="1"/>
      <c r="S263" s="1"/>
      <c r="T263" s="1"/>
      <c r="U263" s="1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</row>
    <row r="264" spans="17:142" x14ac:dyDescent="0.2">
      <c r="Q264" s="1"/>
      <c r="R264" s="1"/>
      <c r="S264" s="1"/>
      <c r="T264" s="1"/>
      <c r="U264" s="1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</row>
    <row r="265" spans="17:142" x14ac:dyDescent="0.2">
      <c r="Q265" s="1"/>
      <c r="R265" s="1"/>
      <c r="S265" s="1"/>
      <c r="T265" s="1"/>
      <c r="U265" s="1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</row>
    <row r="266" spans="17:142" x14ac:dyDescent="0.2">
      <c r="Q266" s="1"/>
      <c r="R266" s="1"/>
      <c r="S266" s="1"/>
      <c r="T266" s="1"/>
      <c r="U266" s="1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</row>
    <row r="267" spans="17:142" x14ac:dyDescent="0.2">
      <c r="Q267" s="1"/>
      <c r="R267" s="1"/>
      <c r="S267" s="1"/>
      <c r="T267" s="1"/>
      <c r="U267" s="1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  <c r="CX267" s="29"/>
      <c r="CY267" s="29"/>
      <c r="CZ267" s="29"/>
      <c r="DA267" s="29"/>
      <c r="DB267" s="29"/>
      <c r="DC267" s="29"/>
      <c r="DD267" s="29"/>
      <c r="DE267" s="29"/>
      <c r="DF267" s="29"/>
      <c r="DG267" s="29"/>
      <c r="DH267" s="29"/>
      <c r="DI267" s="29"/>
      <c r="DJ267" s="29"/>
      <c r="DK267" s="29"/>
      <c r="DL267" s="29"/>
      <c r="DM267" s="29"/>
      <c r="DN267" s="29"/>
      <c r="DO267" s="29"/>
      <c r="DP267" s="29"/>
      <c r="DQ267" s="29"/>
      <c r="DR267" s="29"/>
      <c r="DS267" s="29"/>
      <c r="DT267" s="29"/>
      <c r="DU267" s="29"/>
      <c r="DV267" s="29"/>
      <c r="DW267" s="29"/>
      <c r="DX267" s="29"/>
      <c r="DY267" s="29"/>
      <c r="DZ267" s="29"/>
      <c r="EA267" s="29"/>
      <c r="EB267" s="29"/>
      <c r="EC267" s="29"/>
      <c r="ED267" s="29"/>
      <c r="EE267" s="29"/>
      <c r="EF267" s="29"/>
      <c r="EG267" s="29"/>
      <c r="EH267" s="29"/>
      <c r="EI267" s="29"/>
      <c r="EJ267" s="29"/>
      <c r="EK267" s="29"/>
      <c r="EL267" s="29"/>
    </row>
    <row r="268" spans="17:142" x14ac:dyDescent="0.2">
      <c r="Q268" s="1"/>
      <c r="R268" s="1"/>
      <c r="S268" s="1"/>
      <c r="T268" s="1"/>
      <c r="U268" s="1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</row>
    <row r="269" spans="17:142" x14ac:dyDescent="0.2">
      <c r="Q269" s="1"/>
      <c r="R269" s="1"/>
      <c r="S269" s="1"/>
      <c r="T269" s="1"/>
      <c r="U269" s="1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</row>
    <row r="270" spans="17:142" x14ac:dyDescent="0.2">
      <c r="Q270" s="1"/>
      <c r="R270" s="1"/>
      <c r="S270" s="1"/>
      <c r="T270" s="1"/>
      <c r="U270" s="1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</row>
    <row r="271" spans="17:142" x14ac:dyDescent="0.2">
      <c r="Q271" s="1"/>
      <c r="R271" s="1"/>
      <c r="S271" s="1"/>
      <c r="T271" s="1"/>
      <c r="U271" s="1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</row>
    <row r="272" spans="17:142" x14ac:dyDescent="0.2">
      <c r="Q272" s="1"/>
      <c r="R272" s="1"/>
      <c r="S272" s="1"/>
      <c r="T272" s="1"/>
      <c r="U272" s="1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  <c r="EG272" s="29"/>
      <c r="EH272" s="29"/>
      <c r="EI272" s="29"/>
      <c r="EJ272" s="29"/>
      <c r="EK272" s="29"/>
      <c r="EL272" s="29"/>
    </row>
    <row r="273" spans="17:142" x14ac:dyDescent="0.2">
      <c r="Q273" s="1"/>
      <c r="R273" s="1"/>
      <c r="S273" s="1"/>
      <c r="T273" s="1"/>
      <c r="U273" s="1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</row>
    <row r="274" spans="17:142" x14ac:dyDescent="0.2">
      <c r="Q274" s="1"/>
      <c r="R274" s="1"/>
      <c r="S274" s="1"/>
      <c r="T274" s="1"/>
      <c r="U274" s="1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</row>
    <row r="275" spans="17:142" x14ac:dyDescent="0.2">
      <c r="Q275" s="1"/>
      <c r="R275" s="1"/>
      <c r="S275" s="1"/>
      <c r="T275" s="1"/>
      <c r="U275" s="1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</row>
    <row r="276" spans="17:142" x14ac:dyDescent="0.2">
      <c r="Q276" s="1"/>
      <c r="R276" s="1"/>
      <c r="S276" s="1"/>
      <c r="T276" s="1"/>
      <c r="U276" s="1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</row>
    <row r="277" spans="17:142" x14ac:dyDescent="0.2">
      <c r="Q277" s="1"/>
      <c r="R277" s="1"/>
      <c r="S277" s="1"/>
      <c r="T277" s="1"/>
      <c r="U277" s="1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</row>
    <row r="278" spans="17:142" x14ac:dyDescent="0.2">
      <c r="Q278" s="1"/>
      <c r="R278" s="1"/>
      <c r="S278" s="1"/>
      <c r="T278" s="1"/>
      <c r="U278" s="1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</row>
    <row r="279" spans="17:142" x14ac:dyDescent="0.2">
      <c r="Q279" s="1"/>
      <c r="R279" s="1"/>
      <c r="S279" s="1"/>
      <c r="T279" s="1"/>
      <c r="U279" s="1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</row>
    <row r="280" spans="17:142" x14ac:dyDescent="0.2">
      <c r="Q280" s="1"/>
      <c r="R280" s="1"/>
      <c r="S280" s="1"/>
      <c r="T280" s="1"/>
      <c r="U280" s="1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  <c r="CX280" s="29"/>
      <c r="CY280" s="29"/>
      <c r="CZ280" s="29"/>
      <c r="DA280" s="29"/>
      <c r="DB280" s="29"/>
      <c r="DC280" s="29"/>
      <c r="DD280" s="29"/>
      <c r="DE280" s="29"/>
      <c r="DF280" s="29"/>
      <c r="DG280" s="29"/>
      <c r="DH280" s="29"/>
      <c r="DI280" s="29"/>
      <c r="DJ280" s="29"/>
      <c r="DK280" s="29"/>
      <c r="DL280" s="29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  <c r="EG280" s="29"/>
      <c r="EH280" s="29"/>
      <c r="EI280" s="29"/>
      <c r="EJ280" s="29"/>
      <c r="EK280" s="29"/>
      <c r="EL280" s="29"/>
    </row>
    <row r="281" spans="17:142" x14ac:dyDescent="0.2">
      <c r="Q281" s="1"/>
      <c r="R281" s="1"/>
      <c r="S281" s="1"/>
      <c r="T281" s="1"/>
      <c r="U281" s="1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  <c r="CX281" s="29"/>
      <c r="CY281" s="29"/>
      <c r="CZ281" s="29"/>
      <c r="DA281" s="29"/>
      <c r="DB281" s="29"/>
      <c r="DC281" s="29"/>
      <c r="DD281" s="29"/>
      <c r="DE281" s="29"/>
      <c r="DF281" s="29"/>
      <c r="DG281" s="29"/>
      <c r="DH281" s="29"/>
      <c r="DI281" s="29"/>
      <c r="DJ281" s="29"/>
      <c r="DK281" s="29"/>
      <c r="DL281" s="29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  <c r="EG281" s="29"/>
      <c r="EH281" s="29"/>
      <c r="EI281" s="29"/>
      <c r="EJ281" s="29"/>
      <c r="EK281" s="29"/>
      <c r="EL281" s="29"/>
    </row>
    <row r="282" spans="17:142" x14ac:dyDescent="0.2">
      <c r="Q282" s="1"/>
      <c r="R282" s="1"/>
      <c r="S282" s="1"/>
      <c r="T282" s="1"/>
      <c r="U282" s="1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  <c r="CX282" s="29"/>
      <c r="CY282" s="29"/>
      <c r="CZ282" s="29"/>
      <c r="DA282" s="29"/>
      <c r="DB282" s="29"/>
      <c r="DC282" s="29"/>
      <c r="DD282" s="29"/>
      <c r="DE282" s="29"/>
      <c r="DF282" s="29"/>
      <c r="DG282" s="29"/>
      <c r="DH282" s="29"/>
      <c r="DI282" s="29"/>
      <c r="DJ282" s="29"/>
      <c r="DK282" s="29"/>
      <c r="DL282" s="29"/>
      <c r="DM282" s="29"/>
      <c r="DN282" s="29"/>
      <c r="DO282" s="29"/>
      <c r="DP282" s="29"/>
      <c r="DQ282" s="29"/>
      <c r="DR282" s="29"/>
      <c r="DS282" s="29"/>
      <c r="DT282" s="29"/>
      <c r="DU282" s="29"/>
      <c r="DV282" s="29"/>
      <c r="DW282" s="29"/>
      <c r="DX282" s="29"/>
      <c r="DY282" s="29"/>
      <c r="DZ282" s="29"/>
      <c r="EA282" s="29"/>
      <c r="EB282" s="29"/>
      <c r="EC282" s="29"/>
      <c r="ED282" s="29"/>
      <c r="EE282" s="29"/>
      <c r="EF282" s="29"/>
      <c r="EG282" s="29"/>
      <c r="EH282" s="29"/>
      <c r="EI282" s="29"/>
      <c r="EJ282" s="29"/>
      <c r="EK282" s="29"/>
      <c r="EL282" s="29"/>
    </row>
    <row r="283" spans="17:142" x14ac:dyDescent="0.2">
      <c r="Q283" s="1"/>
      <c r="R283" s="1"/>
      <c r="S283" s="1"/>
      <c r="T283" s="1"/>
      <c r="U283" s="1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  <c r="CX283" s="29"/>
      <c r="CY283" s="29"/>
      <c r="CZ283" s="29"/>
      <c r="DA283" s="29"/>
      <c r="DB283" s="29"/>
      <c r="DC283" s="29"/>
      <c r="DD283" s="29"/>
      <c r="DE283" s="29"/>
      <c r="DF283" s="29"/>
      <c r="DG283" s="29"/>
      <c r="DH283" s="29"/>
      <c r="DI283" s="29"/>
      <c r="DJ283" s="29"/>
      <c r="DK283" s="29"/>
      <c r="DL283" s="29"/>
      <c r="DM283" s="29"/>
      <c r="DN283" s="29"/>
      <c r="DO283" s="29"/>
      <c r="DP283" s="29"/>
      <c r="DQ283" s="29"/>
      <c r="DR283" s="29"/>
      <c r="DS283" s="29"/>
      <c r="DT283" s="29"/>
      <c r="DU283" s="29"/>
      <c r="DV283" s="29"/>
      <c r="DW283" s="29"/>
      <c r="DX283" s="29"/>
      <c r="DY283" s="29"/>
      <c r="DZ283" s="29"/>
      <c r="EA283" s="29"/>
      <c r="EB283" s="29"/>
      <c r="EC283" s="29"/>
      <c r="ED283" s="29"/>
      <c r="EE283" s="29"/>
      <c r="EF283" s="29"/>
      <c r="EG283" s="29"/>
      <c r="EH283" s="29"/>
      <c r="EI283" s="29"/>
      <c r="EJ283" s="29"/>
      <c r="EK283" s="29"/>
      <c r="EL283" s="29"/>
    </row>
    <row r="284" spans="17:142" x14ac:dyDescent="0.2">
      <c r="Q284" s="1"/>
      <c r="R284" s="1"/>
      <c r="S284" s="1"/>
      <c r="T284" s="1"/>
      <c r="U284" s="1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  <c r="CX284" s="29"/>
      <c r="CY284" s="29"/>
      <c r="CZ284" s="29"/>
      <c r="DA284" s="29"/>
      <c r="DB284" s="29"/>
      <c r="DC284" s="29"/>
      <c r="DD284" s="29"/>
      <c r="DE284" s="29"/>
      <c r="DF284" s="29"/>
      <c r="DG284" s="29"/>
      <c r="DH284" s="29"/>
      <c r="DI284" s="29"/>
      <c r="DJ284" s="29"/>
      <c r="DK284" s="29"/>
      <c r="DL284" s="29"/>
      <c r="DM284" s="29"/>
      <c r="DN284" s="29"/>
      <c r="DO284" s="29"/>
      <c r="DP284" s="29"/>
      <c r="DQ284" s="29"/>
      <c r="DR284" s="29"/>
      <c r="DS284" s="29"/>
      <c r="DT284" s="29"/>
      <c r="DU284" s="29"/>
      <c r="DV284" s="29"/>
      <c r="DW284" s="29"/>
      <c r="DX284" s="29"/>
      <c r="DY284" s="29"/>
      <c r="DZ284" s="29"/>
      <c r="EA284" s="29"/>
      <c r="EB284" s="29"/>
      <c r="EC284" s="29"/>
      <c r="ED284" s="29"/>
      <c r="EE284" s="29"/>
      <c r="EF284" s="29"/>
      <c r="EG284" s="29"/>
      <c r="EH284" s="29"/>
      <c r="EI284" s="29"/>
      <c r="EJ284" s="29"/>
      <c r="EK284" s="29"/>
      <c r="EL284" s="29"/>
    </row>
    <row r="285" spans="17:142" x14ac:dyDescent="0.2">
      <c r="Q285" s="1"/>
      <c r="R285" s="1"/>
      <c r="S285" s="1"/>
      <c r="T285" s="1"/>
      <c r="U285" s="1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</row>
    <row r="286" spans="17:142" x14ac:dyDescent="0.2">
      <c r="Q286" s="1"/>
      <c r="R286" s="1"/>
      <c r="S286" s="1"/>
      <c r="T286" s="1"/>
      <c r="U286" s="1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  <c r="CU286" s="29"/>
      <c r="CV286" s="29"/>
      <c r="CW286" s="29"/>
      <c r="CX286" s="29"/>
      <c r="CY286" s="29"/>
      <c r="CZ286" s="29"/>
      <c r="DA286" s="29"/>
      <c r="DB286" s="29"/>
      <c r="DC286" s="29"/>
      <c r="DD286" s="29"/>
      <c r="DE286" s="29"/>
      <c r="DF286" s="29"/>
      <c r="DG286" s="29"/>
      <c r="DH286" s="29"/>
      <c r="DI286" s="29"/>
      <c r="DJ286" s="29"/>
      <c r="DK286" s="29"/>
      <c r="DL286" s="29"/>
      <c r="DM286" s="29"/>
      <c r="DN286" s="29"/>
      <c r="DO286" s="29"/>
      <c r="DP286" s="29"/>
      <c r="DQ286" s="29"/>
      <c r="DR286" s="29"/>
      <c r="DS286" s="29"/>
      <c r="DT286" s="29"/>
      <c r="DU286" s="29"/>
      <c r="DV286" s="29"/>
      <c r="DW286" s="29"/>
      <c r="DX286" s="29"/>
      <c r="DY286" s="29"/>
      <c r="DZ286" s="29"/>
      <c r="EA286" s="29"/>
      <c r="EB286" s="29"/>
      <c r="EC286" s="29"/>
      <c r="ED286" s="29"/>
      <c r="EE286" s="29"/>
      <c r="EF286" s="29"/>
      <c r="EG286" s="29"/>
      <c r="EH286" s="29"/>
      <c r="EI286" s="29"/>
      <c r="EJ286" s="29"/>
      <c r="EK286" s="29"/>
      <c r="EL286" s="29"/>
    </row>
    <row r="287" spans="17:142" x14ac:dyDescent="0.2">
      <c r="Q287" s="1"/>
      <c r="R287" s="1"/>
      <c r="S287" s="1"/>
      <c r="T287" s="1"/>
      <c r="U287" s="1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  <c r="CX287" s="29"/>
      <c r="CY287" s="29"/>
      <c r="CZ287" s="29"/>
      <c r="DA287" s="29"/>
      <c r="DB287" s="29"/>
      <c r="DC287" s="29"/>
      <c r="DD287" s="29"/>
      <c r="DE287" s="29"/>
      <c r="DF287" s="29"/>
      <c r="DG287" s="29"/>
      <c r="DH287" s="29"/>
      <c r="DI287" s="29"/>
      <c r="DJ287" s="29"/>
      <c r="DK287" s="29"/>
      <c r="DL287" s="29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29"/>
      <c r="EG287" s="29"/>
      <c r="EH287" s="29"/>
      <c r="EI287" s="29"/>
      <c r="EJ287" s="29"/>
      <c r="EK287" s="29"/>
      <c r="EL287" s="29"/>
    </row>
    <row r="288" spans="17:142" x14ac:dyDescent="0.2">
      <c r="Q288" s="1"/>
      <c r="R288" s="1"/>
      <c r="S288" s="1"/>
      <c r="T288" s="1"/>
      <c r="U288" s="1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  <c r="CX288" s="29"/>
      <c r="CY288" s="29"/>
      <c r="CZ288" s="29"/>
      <c r="DA288" s="29"/>
      <c r="DB288" s="29"/>
      <c r="DC288" s="29"/>
      <c r="DD288" s="29"/>
      <c r="DE288" s="29"/>
      <c r="DF288" s="29"/>
      <c r="DG288" s="29"/>
      <c r="DH288" s="29"/>
      <c r="DI288" s="29"/>
      <c r="DJ288" s="29"/>
      <c r="DK288" s="29"/>
      <c r="DL288" s="29"/>
      <c r="DM288" s="29"/>
      <c r="DN288" s="29"/>
      <c r="DO288" s="29"/>
      <c r="DP288" s="29"/>
      <c r="DQ288" s="29"/>
      <c r="DR288" s="29"/>
      <c r="DS288" s="29"/>
      <c r="DT288" s="29"/>
      <c r="DU288" s="29"/>
      <c r="DV288" s="29"/>
      <c r="DW288" s="29"/>
      <c r="DX288" s="29"/>
      <c r="DY288" s="29"/>
      <c r="DZ288" s="29"/>
      <c r="EA288" s="29"/>
      <c r="EB288" s="29"/>
      <c r="EC288" s="29"/>
      <c r="ED288" s="29"/>
      <c r="EE288" s="29"/>
      <c r="EF288" s="29"/>
      <c r="EG288" s="29"/>
      <c r="EH288" s="29"/>
      <c r="EI288" s="29"/>
      <c r="EJ288" s="29"/>
      <c r="EK288" s="29"/>
      <c r="EL288" s="29"/>
    </row>
    <row r="289" spans="17:142" x14ac:dyDescent="0.2">
      <c r="Q289" s="1"/>
      <c r="R289" s="1"/>
      <c r="S289" s="1"/>
      <c r="T289" s="1"/>
      <c r="U289" s="1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  <c r="CS289" s="29"/>
      <c r="CT289" s="29"/>
      <c r="CU289" s="29"/>
      <c r="CV289" s="29"/>
      <c r="CW289" s="29"/>
      <c r="CX289" s="29"/>
      <c r="CY289" s="29"/>
      <c r="CZ289" s="29"/>
      <c r="DA289" s="29"/>
      <c r="DB289" s="29"/>
      <c r="DC289" s="29"/>
      <c r="DD289" s="29"/>
      <c r="DE289" s="29"/>
      <c r="DF289" s="29"/>
      <c r="DG289" s="29"/>
      <c r="DH289" s="29"/>
      <c r="DI289" s="29"/>
      <c r="DJ289" s="29"/>
      <c r="DK289" s="29"/>
      <c r="DL289" s="29"/>
      <c r="DM289" s="29"/>
      <c r="DN289" s="29"/>
      <c r="DO289" s="29"/>
      <c r="DP289" s="29"/>
      <c r="DQ289" s="29"/>
      <c r="DR289" s="29"/>
      <c r="DS289" s="29"/>
      <c r="DT289" s="29"/>
      <c r="DU289" s="29"/>
      <c r="DV289" s="29"/>
      <c r="DW289" s="29"/>
      <c r="DX289" s="29"/>
      <c r="DY289" s="29"/>
      <c r="DZ289" s="29"/>
      <c r="EA289" s="29"/>
      <c r="EB289" s="29"/>
      <c r="EC289" s="29"/>
      <c r="ED289" s="29"/>
      <c r="EE289" s="29"/>
      <c r="EF289" s="29"/>
      <c r="EG289" s="29"/>
      <c r="EH289" s="29"/>
      <c r="EI289" s="29"/>
      <c r="EJ289" s="29"/>
      <c r="EK289" s="29"/>
      <c r="EL289" s="29"/>
    </row>
    <row r="290" spans="17:142" x14ac:dyDescent="0.2">
      <c r="Q290" s="1"/>
      <c r="R290" s="1"/>
      <c r="S290" s="1"/>
      <c r="T290" s="1"/>
      <c r="U290" s="1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  <c r="CU290" s="29"/>
      <c r="CV290" s="29"/>
      <c r="CW290" s="29"/>
      <c r="CX290" s="29"/>
      <c r="CY290" s="29"/>
      <c r="CZ290" s="29"/>
      <c r="DA290" s="29"/>
      <c r="DB290" s="29"/>
      <c r="DC290" s="29"/>
      <c r="DD290" s="29"/>
      <c r="DE290" s="29"/>
      <c r="DF290" s="29"/>
      <c r="DG290" s="29"/>
      <c r="DH290" s="29"/>
      <c r="DI290" s="29"/>
      <c r="DJ290" s="29"/>
      <c r="DK290" s="29"/>
      <c r="DL290" s="29"/>
      <c r="DM290" s="29"/>
      <c r="DN290" s="29"/>
      <c r="DO290" s="29"/>
      <c r="DP290" s="29"/>
      <c r="DQ290" s="29"/>
      <c r="DR290" s="29"/>
      <c r="DS290" s="29"/>
      <c r="DT290" s="29"/>
      <c r="DU290" s="29"/>
      <c r="DV290" s="29"/>
      <c r="DW290" s="29"/>
      <c r="DX290" s="29"/>
      <c r="DY290" s="29"/>
      <c r="DZ290" s="29"/>
      <c r="EA290" s="29"/>
      <c r="EB290" s="29"/>
      <c r="EC290" s="29"/>
      <c r="ED290" s="29"/>
      <c r="EE290" s="29"/>
      <c r="EF290" s="29"/>
      <c r="EG290" s="29"/>
      <c r="EH290" s="29"/>
      <c r="EI290" s="29"/>
      <c r="EJ290" s="29"/>
      <c r="EK290" s="29"/>
      <c r="EL290" s="29"/>
    </row>
    <row r="291" spans="17:142" x14ac:dyDescent="0.2">
      <c r="Q291" s="1"/>
      <c r="R291" s="1"/>
      <c r="S291" s="1"/>
      <c r="T291" s="1"/>
      <c r="U291" s="1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  <c r="CX291" s="29"/>
      <c r="CY291" s="29"/>
      <c r="CZ291" s="29"/>
      <c r="DA291" s="29"/>
      <c r="DB291" s="29"/>
      <c r="DC291" s="29"/>
      <c r="DD291" s="29"/>
      <c r="DE291" s="29"/>
      <c r="DF291" s="29"/>
      <c r="DG291" s="29"/>
      <c r="DH291" s="29"/>
      <c r="DI291" s="29"/>
      <c r="DJ291" s="29"/>
      <c r="DK291" s="29"/>
      <c r="DL291" s="29"/>
      <c r="DM291" s="29"/>
      <c r="DN291" s="29"/>
      <c r="DO291" s="29"/>
      <c r="DP291" s="29"/>
      <c r="DQ291" s="29"/>
      <c r="DR291" s="29"/>
      <c r="DS291" s="29"/>
      <c r="DT291" s="29"/>
      <c r="DU291" s="29"/>
      <c r="DV291" s="29"/>
      <c r="DW291" s="29"/>
      <c r="DX291" s="29"/>
      <c r="DY291" s="29"/>
      <c r="DZ291" s="29"/>
      <c r="EA291" s="29"/>
      <c r="EB291" s="29"/>
      <c r="EC291" s="29"/>
      <c r="ED291" s="29"/>
      <c r="EE291" s="29"/>
      <c r="EF291" s="29"/>
      <c r="EG291" s="29"/>
      <c r="EH291" s="29"/>
      <c r="EI291" s="29"/>
      <c r="EJ291" s="29"/>
      <c r="EK291" s="29"/>
      <c r="EL291" s="29"/>
    </row>
    <row r="292" spans="17:142" x14ac:dyDescent="0.2">
      <c r="Q292" s="1"/>
      <c r="R292" s="1"/>
      <c r="S292" s="1"/>
      <c r="T292" s="1"/>
      <c r="U292" s="1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  <c r="CU292" s="29"/>
      <c r="CV292" s="29"/>
      <c r="CW292" s="29"/>
      <c r="CX292" s="29"/>
      <c r="CY292" s="29"/>
      <c r="CZ292" s="29"/>
      <c r="DA292" s="29"/>
      <c r="DB292" s="29"/>
      <c r="DC292" s="29"/>
      <c r="DD292" s="29"/>
      <c r="DE292" s="29"/>
      <c r="DF292" s="29"/>
      <c r="DG292" s="29"/>
      <c r="DH292" s="29"/>
      <c r="DI292" s="29"/>
      <c r="DJ292" s="29"/>
      <c r="DK292" s="29"/>
      <c r="DL292" s="29"/>
      <c r="DM292" s="29"/>
      <c r="DN292" s="29"/>
      <c r="DO292" s="29"/>
      <c r="DP292" s="29"/>
      <c r="DQ292" s="29"/>
      <c r="DR292" s="29"/>
      <c r="DS292" s="29"/>
      <c r="DT292" s="29"/>
      <c r="DU292" s="29"/>
      <c r="DV292" s="29"/>
      <c r="DW292" s="29"/>
      <c r="DX292" s="29"/>
      <c r="DY292" s="29"/>
      <c r="DZ292" s="29"/>
      <c r="EA292" s="29"/>
      <c r="EB292" s="29"/>
      <c r="EC292" s="29"/>
      <c r="ED292" s="29"/>
      <c r="EE292" s="29"/>
      <c r="EF292" s="29"/>
      <c r="EG292" s="29"/>
      <c r="EH292" s="29"/>
      <c r="EI292" s="29"/>
      <c r="EJ292" s="29"/>
      <c r="EK292" s="29"/>
      <c r="EL292" s="29"/>
    </row>
    <row r="293" spans="17:142" x14ac:dyDescent="0.2">
      <c r="Q293" s="1"/>
      <c r="R293" s="1"/>
      <c r="S293" s="1"/>
      <c r="T293" s="1"/>
      <c r="U293" s="1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  <c r="CU293" s="29"/>
      <c r="CV293" s="29"/>
      <c r="CW293" s="29"/>
      <c r="CX293" s="29"/>
      <c r="CY293" s="29"/>
      <c r="CZ293" s="29"/>
      <c r="DA293" s="29"/>
      <c r="DB293" s="29"/>
      <c r="DC293" s="29"/>
      <c r="DD293" s="29"/>
      <c r="DE293" s="29"/>
      <c r="DF293" s="29"/>
      <c r="DG293" s="29"/>
      <c r="DH293" s="29"/>
      <c r="DI293" s="29"/>
      <c r="DJ293" s="29"/>
      <c r="DK293" s="29"/>
      <c r="DL293" s="29"/>
      <c r="DM293" s="29"/>
      <c r="DN293" s="29"/>
      <c r="DO293" s="29"/>
      <c r="DP293" s="29"/>
      <c r="DQ293" s="29"/>
      <c r="DR293" s="29"/>
      <c r="DS293" s="29"/>
      <c r="DT293" s="29"/>
      <c r="DU293" s="29"/>
      <c r="DV293" s="29"/>
      <c r="DW293" s="29"/>
      <c r="DX293" s="29"/>
      <c r="DY293" s="29"/>
      <c r="DZ293" s="29"/>
      <c r="EA293" s="29"/>
      <c r="EB293" s="29"/>
      <c r="EC293" s="29"/>
      <c r="ED293" s="29"/>
      <c r="EE293" s="29"/>
      <c r="EF293" s="29"/>
      <c r="EG293" s="29"/>
      <c r="EH293" s="29"/>
      <c r="EI293" s="29"/>
      <c r="EJ293" s="29"/>
      <c r="EK293" s="29"/>
      <c r="EL293" s="29"/>
    </row>
    <row r="294" spans="17:142" x14ac:dyDescent="0.2">
      <c r="Q294" s="1"/>
      <c r="R294" s="1"/>
      <c r="S294" s="1"/>
      <c r="T294" s="1"/>
      <c r="U294" s="1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  <c r="CV294" s="29"/>
      <c r="CW294" s="29"/>
      <c r="CX294" s="29"/>
      <c r="CY294" s="29"/>
      <c r="CZ294" s="29"/>
      <c r="DA294" s="29"/>
      <c r="DB294" s="29"/>
      <c r="DC294" s="29"/>
      <c r="DD294" s="29"/>
      <c r="DE294" s="29"/>
      <c r="DF294" s="29"/>
      <c r="DG294" s="29"/>
      <c r="DH294" s="29"/>
      <c r="DI294" s="29"/>
      <c r="DJ294" s="29"/>
      <c r="DK294" s="29"/>
      <c r="DL294" s="29"/>
      <c r="DM294" s="29"/>
      <c r="DN294" s="29"/>
      <c r="DO294" s="29"/>
      <c r="DP294" s="29"/>
      <c r="DQ294" s="29"/>
      <c r="DR294" s="29"/>
      <c r="DS294" s="29"/>
      <c r="DT294" s="29"/>
      <c r="DU294" s="29"/>
      <c r="DV294" s="29"/>
      <c r="DW294" s="29"/>
      <c r="DX294" s="29"/>
      <c r="DY294" s="29"/>
      <c r="DZ294" s="29"/>
      <c r="EA294" s="29"/>
      <c r="EB294" s="29"/>
      <c r="EC294" s="29"/>
      <c r="ED294" s="29"/>
      <c r="EE294" s="29"/>
      <c r="EF294" s="29"/>
      <c r="EG294" s="29"/>
      <c r="EH294" s="29"/>
      <c r="EI294" s="29"/>
      <c r="EJ294" s="29"/>
      <c r="EK294" s="29"/>
      <c r="EL294" s="29"/>
    </row>
    <row r="295" spans="17:142" x14ac:dyDescent="0.2">
      <c r="Q295" s="1"/>
      <c r="R295" s="1"/>
      <c r="S295" s="1"/>
      <c r="T295" s="1"/>
      <c r="U295" s="1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  <c r="CU295" s="29"/>
      <c r="CV295" s="29"/>
      <c r="CW295" s="29"/>
      <c r="CX295" s="29"/>
      <c r="CY295" s="29"/>
      <c r="CZ295" s="29"/>
      <c r="DA295" s="29"/>
      <c r="DB295" s="29"/>
      <c r="DC295" s="29"/>
      <c r="DD295" s="29"/>
      <c r="DE295" s="29"/>
      <c r="DF295" s="29"/>
      <c r="DG295" s="29"/>
      <c r="DH295" s="29"/>
      <c r="DI295" s="29"/>
      <c r="DJ295" s="29"/>
      <c r="DK295" s="29"/>
      <c r="DL295" s="29"/>
      <c r="DM295" s="29"/>
      <c r="DN295" s="29"/>
      <c r="DO295" s="29"/>
      <c r="DP295" s="29"/>
      <c r="DQ295" s="29"/>
      <c r="DR295" s="29"/>
      <c r="DS295" s="29"/>
      <c r="DT295" s="29"/>
      <c r="DU295" s="29"/>
      <c r="DV295" s="29"/>
      <c r="DW295" s="29"/>
      <c r="DX295" s="29"/>
      <c r="DY295" s="29"/>
      <c r="DZ295" s="29"/>
      <c r="EA295" s="29"/>
      <c r="EB295" s="29"/>
      <c r="EC295" s="29"/>
      <c r="ED295" s="29"/>
      <c r="EE295" s="29"/>
      <c r="EF295" s="29"/>
      <c r="EG295" s="29"/>
      <c r="EH295" s="29"/>
      <c r="EI295" s="29"/>
      <c r="EJ295" s="29"/>
      <c r="EK295" s="29"/>
      <c r="EL295" s="29"/>
    </row>
    <row r="296" spans="17:142" x14ac:dyDescent="0.2">
      <c r="Q296" s="1"/>
      <c r="R296" s="1"/>
      <c r="S296" s="1"/>
      <c r="T296" s="1"/>
      <c r="U296" s="1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  <c r="CS296" s="29"/>
      <c r="CT296" s="29"/>
      <c r="CU296" s="29"/>
      <c r="CV296" s="29"/>
      <c r="CW296" s="29"/>
      <c r="CX296" s="29"/>
      <c r="CY296" s="29"/>
      <c r="CZ296" s="29"/>
      <c r="DA296" s="29"/>
      <c r="DB296" s="29"/>
      <c r="DC296" s="29"/>
      <c r="DD296" s="29"/>
      <c r="DE296" s="29"/>
      <c r="DF296" s="29"/>
      <c r="DG296" s="29"/>
      <c r="DH296" s="29"/>
      <c r="DI296" s="29"/>
      <c r="DJ296" s="29"/>
      <c r="DK296" s="29"/>
      <c r="DL296" s="29"/>
      <c r="DM296" s="29"/>
      <c r="DN296" s="29"/>
      <c r="DO296" s="29"/>
      <c r="DP296" s="29"/>
      <c r="DQ296" s="29"/>
      <c r="DR296" s="29"/>
      <c r="DS296" s="29"/>
      <c r="DT296" s="29"/>
      <c r="DU296" s="29"/>
      <c r="DV296" s="29"/>
      <c r="DW296" s="29"/>
      <c r="DX296" s="29"/>
      <c r="DY296" s="29"/>
      <c r="DZ296" s="29"/>
      <c r="EA296" s="29"/>
      <c r="EB296" s="29"/>
      <c r="EC296" s="29"/>
      <c r="ED296" s="29"/>
      <c r="EE296" s="29"/>
      <c r="EF296" s="29"/>
      <c r="EG296" s="29"/>
      <c r="EH296" s="29"/>
      <c r="EI296" s="29"/>
      <c r="EJ296" s="29"/>
      <c r="EK296" s="29"/>
      <c r="EL296" s="29"/>
    </row>
    <row r="297" spans="17:142" x14ac:dyDescent="0.2">
      <c r="Q297" s="1"/>
      <c r="R297" s="1"/>
      <c r="S297" s="1"/>
      <c r="T297" s="1"/>
      <c r="U297" s="1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</row>
    <row r="298" spans="17:142" x14ac:dyDescent="0.2">
      <c r="Q298" s="1"/>
      <c r="R298" s="1"/>
      <c r="S298" s="1"/>
      <c r="T298" s="1"/>
      <c r="U298" s="1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9"/>
      <c r="CQ298" s="29"/>
      <c r="CR298" s="29"/>
      <c r="CS298" s="29"/>
      <c r="CT298" s="29"/>
      <c r="CU298" s="29"/>
      <c r="CV298" s="29"/>
      <c r="CW298" s="29"/>
      <c r="CX298" s="29"/>
      <c r="CY298" s="29"/>
      <c r="CZ298" s="29"/>
      <c r="DA298" s="29"/>
      <c r="DB298" s="29"/>
      <c r="DC298" s="29"/>
      <c r="DD298" s="29"/>
      <c r="DE298" s="29"/>
      <c r="DF298" s="29"/>
      <c r="DG298" s="29"/>
      <c r="DH298" s="29"/>
      <c r="DI298" s="29"/>
      <c r="DJ298" s="29"/>
      <c r="DK298" s="29"/>
      <c r="DL298" s="29"/>
      <c r="DM298" s="29"/>
      <c r="DN298" s="29"/>
      <c r="DO298" s="29"/>
      <c r="DP298" s="29"/>
      <c r="DQ298" s="29"/>
      <c r="DR298" s="29"/>
      <c r="DS298" s="29"/>
      <c r="DT298" s="29"/>
      <c r="DU298" s="29"/>
      <c r="DV298" s="29"/>
      <c r="DW298" s="29"/>
      <c r="DX298" s="29"/>
      <c r="DY298" s="29"/>
      <c r="DZ298" s="29"/>
      <c r="EA298" s="29"/>
      <c r="EB298" s="29"/>
      <c r="EC298" s="29"/>
      <c r="ED298" s="29"/>
      <c r="EE298" s="29"/>
      <c r="EF298" s="29"/>
      <c r="EG298" s="29"/>
      <c r="EH298" s="29"/>
      <c r="EI298" s="29"/>
      <c r="EJ298" s="29"/>
      <c r="EK298" s="29"/>
      <c r="EL298" s="29"/>
    </row>
    <row r="299" spans="17:142" x14ac:dyDescent="0.2"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  <c r="CU299" s="29"/>
      <c r="CV299" s="29"/>
      <c r="CW299" s="29"/>
      <c r="CX299" s="29"/>
      <c r="CY299" s="29"/>
      <c r="CZ299" s="29"/>
      <c r="DA299" s="29"/>
      <c r="DB299" s="29"/>
      <c r="DC299" s="29"/>
      <c r="DD299" s="29"/>
      <c r="DE299" s="29"/>
      <c r="DF299" s="29"/>
      <c r="DG299" s="29"/>
      <c r="DH299" s="29"/>
      <c r="DI299" s="29"/>
      <c r="DJ299" s="29"/>
      <c r="DK299" s="29"/>
      <c r="DL299" s="29"/>
      <c r="DM299" s="29"/>
      <c r="DN299" s="29"/>
      <c r="DO299" s="29"/>
      <c r="DP299" s="29"/>
      <c r="DQ299" s="29"/>
      <c r="DR299" s="29"/>
      <c r="DS299" s="29"/>
      <c r="DT299" s="29"/>
      <c r="DU299" s="29"/>
      <c r="DV299" s="29"/>
      <c r="DW299" s="29"/>
      <c r="DX299" s="29"/>
      <c r="DY299" s="29"/>
      <c r="DZ299" s="29"/>
      <c r="EA299" s="29"/>
      <c r="EB299" s="29"/>
      <c r="EC299" s="29"/>
      <c r="ED299" s="29"/>
      <c r="EE299" s="29"/>
      <c r="EF299" s="29"/>
      <c r="EG299" s="29"/>
      <c r="EH299" s="29"/>
      <c r="EI299" s="29"/>
      <c r="EJ299" s="29"/>
      <c r="EK299" s="29"/>
      <c r="EL299" s="29"/>
    </row>
    <row r="300" spans="17:142" x14ac:dyDescent="0.2"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9"/>
      <c r="CQ300" s="29"/>
      <c r="CR300" s="29"/>
      <c r="CS300" s="29"/>
      <c r="CT300" s="29"/>
      <c r="CU300" s="29"/>
      <c r="CV300" s="29"/>
      <c r="CW300" s="29"/>
      <c r="CX300" s="29"/>
      <c r="CY300" s="29"/>
      <c r="CZ300" s="29"/>
      <c r="DA300" s="29"/>
      <c r="DB300" s="29"/>
      <c r="DC300" s="29"/>
      <c r="DD300" s="29"/>
      <c r="DE300" s="29"/>
      <c r="DF300" s="29"/>
      <c r="DG300" s="29"/>
      <c r="DH300" s="29"/>
      <c r="DI300" s="29"/>
      <c r="DJ300" s="29"/>
      <c r="DK300" s="29"/>
      <c r="DL300" s="29"/>
      <c r="DM300" s="29"/>
      <c r="DN300" s="29"/>
      <c r="DO300" s="29"/>
      <c r="DP300" s="29"/>
      <c r="DQ300" s="29"/>
      <c r="DR300" s="29"/>
      <c r="DS300" s="29"/>
      <c r="DT300" s="29"/>
      <c r="DU300" s="29"/>
      <c r="DV300" s="29"/>
      <c r="DW300" s="29"/>
      <c r="DX300" s="29"/>
      <c r="DY300" s="29"/>
      <c r="DZ300" s="29"/>
      <c r="EA300" s="29"/>
      <c r="EB300" s="29"/>
      <c r="EC300" s="29"/>
      <c r="ED300" s="29"/>
      <c r="EE300" s="29"/>
      <c r="EF300" s="29"/>
      <c r="EG300" s="29"/>
      <c r="EH300" s="29"/>
      <c r="EI300" s="29"/>
      <c r="EJ300" s="29"/>
      <c r="EK300" s="29"/>
      <c r="EL300" s="29"/>
    </row>
    <row r="301" spans="17:142" x14ac:dyDescent="0.2"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29"/>
      <c r="CH301" s="29"/>
      <c r="CI301" s="29"/>
      <c r="CJ301" s="29"/>
      <c r="CK301" s="29"/>
      <c r="CL301" s="29"/>
      <c r="CM301" s="29"/>
      <c r="CN301" s="29"/>
      <c r="CO301" s="29"/>
      <c r="CP301" s="29"/>
      <c r="CQ301" s="29"/>
      <c r="CR301" s="29"/>
      <c r="CS301" s="29"/>
      <c r="CT301" s="29"/>
      <c r="CU301" s="29"/>
      <c r="CV301" s="29"/>
      <c r="CW301" s="29"/>
      <c r="CX301" s="29"/>
      <c r="CY301" s="29"/>
      <c r="CZ301" s="29"/>
      <c r="DA301" s="29"/>
      <c r="DB301" s="29"/>
      <c r="DC301" s="29"/>
      <c r="DD301" s="29"/>
      <c r="DE301" s="29"/>
      <c r="DF301" s="29"/>
      <c r="DG301" s="29"/>
      <c r="DH301" s="29"/>
      <c r="DI301" s="29"/>
      <c r="DJ301" s="29"/>
      <c r="DK301" s="29"/>
      <c r="DL301" s="29"/>
      <c r="DM301" s="29"/>
      <c r="DN301" s="29"/>
      <c r="DO301" s="29"/>
      <c r="DP301" s="29"/>
      <c r="DQ301" s="29"/>
      <c r="DR301" s="29"/>
      <c r="DS301" s="29"/>
      <c r="DT301" s="29"/>
      <c r="DU301" s="29"/>
      <c r="DV301" s="29"/>
      <c r="DW301" s="29"/>
      <c r="DX301" s="29"/>
      <c r="DY301" s="29"/>
      <c r="DZ301" s="29"/>
      <c r="EA301" s="29"/>
      <c r="EB301" s="29"/>
      <c r="EC301" s="29"/>
      <c r="ED301" s="29"/>
      <c r="EE301" s="29"/>
      <c r="EF301" s="29"/>
      <c r="EG301" s="29"/>
      <c r="EH301" s="29"/>
      <c r="EI301" s="29"/>
      <c r="EJ301" s="29"/>
      <c r="EK301" s="29"/>
      <c r="EL301" s="29"/>
    </row>
  </sheetData>
  <sheetProtection selectLockedCells="1"/>
  <mergeCells count="35">
    <mergeCell ref="F8:P8"/>
    <mergeCell ref="G10:H10"/>
    <mergeCell ref="I10:J10"/>
    <mergeCell ref="K10:L10"/>
    <mergeCell ref="M12:N12"/>
    <mergeCell ref="O12:P12"/>
    <mergeCell ref="G11:H11"/>
    <mergeCell ref="I11:J11"/>
    <mergeCell ref="K11:L11"/>
    <mergeCell ref="M11:N11"/>
    <mergeCell ref="O11:P11"/>
    <mergeCell ref="M10:N10"/>
    <mergeCell ref="O10:P10"/>
    <mergeCell ref="L39:L40"/>
    <mergeCell ref="M39:M40"/>
    <mergeCell ref="N39:N40"/>
    <mergeCell ref="G12:H12"/>
    <mergeCell ref="I12:J12"/>
    <mergeCell ref="K12:L12"/>
    <mergeCell ref="O14:P14"/>
    <mergeCell ref="O13:P13"/>
    <mergeCell ref="F39:F40"/>
    <mergeCell ref="G39:G40"/>
    <mergeCell ref="H39:H40"/>
    <mergeCell ref="I39:I40"/>
    <mergeCell ref="J39:J40"/>
    <mergeCell ref="K39:K40"/>
    <mergeCell ref="G13:H13"/>
    <mergeCell ref="I13:J13"/>
    <mergeCell ref="K13:L13"/>
    <mergeCell ref="M13:N13"/>
    <mergeCell ref="G14:H14"/>
    <mergeCell ref="I14:J14"/>
    <mergeCell ref="K14:L14"/>
    <mergeCell ref="M14:N1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74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51" t="s">
        <v>14</v>
      </c>
      <c r="C1" s="51" t="s">
        <v>27</v>
      </c>
    </row>
    <row r="2" spans="2:6" ht="14.25" x14ac:dyDescent="0.2">
      <c r="B2" s="52">
        <v>43167</v>
      </c>
      <c r="C2" s="53">
        <v>23.4375</v>
      </c>
      <c r="E2" s="57" t="s">
        <v>29</v>
      </c>
      <c r="F2">
        <f ca="1">+AVERAGE(OFFSET(C1,COUNT(C:C),0,-5))</f>
        <v>38.4375</v>
      </c>
    </row>
    <row r="3" spans="2:6" ht="14.25" x14ac:dyDescent="0.2">
      <c r="B3" s="54">
        <v>43168</v>
      </c>
      <c r="C3" s="53">
        <v>23.125</v>
      </c>
    </row>
    <row r="4" spans="2:6" ht="14.25" x14ac:dyDescent="0.2">
      <c r="B4" s="52">
        <v>43171</v>
      </c>
      <c r="C4" s="55">
        <v>23.0625</v>
      </c>
    </row>
    <row r="5" spans="2:6" ht="14.25" x14ac:dyDescent="0.2">
      <c r="B5" s="54">
        <v>43172</v>
      </c>
      <c r="C5" s="53">
        <v>23.4375</v>
      </c>
    </row>
    <row r="6" spans="2:6" ht="14.25" x14ac:dyDescent="0.2">
      <c r="B6" s="52">
        <v>43173</v>
      </c>
      <c r="C6" s="55">
        <v>24.25</v>
      </c>
    </row>
    <row r="7" spans="2:6" ht="14.25" x14ac:dyDescent="0.2">
      <c r="B7" s="54">
        <v>43174</v>
      </c>
      <c r="C7" s="53">
        <v>21.9375</v>
      </c>
    </row>
    <row r="8" spans="2:6" ht="14.25" x14ac:dyDescent="0.2">
      <c r="B8" s="52">
        <v>43175</v>
      </c>
      <c r="C8" s="55">
        <v>23.3125</v>
      </c>
    </row>
    <row r="9" spans="2:6" ht="14.25" x14ac:dyDescent="0.2">
      <c r="B9" s="54">
        <v>43178</v>
      </c>
      <c r="C9" s="53">
        <v>23.6875</v>
      </c>
    </row>
    <row r="10" spans="2:6" ht="14.25" x14ac:dyDescent="0.2">
      <c r="B10" s="52">
        <v>43179</v>
      </c>
      <c r="C10" s="55">
        <v>23.75</v>
      </c>
    </row>
    <row r="11" spans="2:6" ht="14.25" x14ac:dyDescent="0.2">
      <c r="B11" s="54">
        <v>43180</v>
      </c>
      <c r="C11" s="53">
        <v>24</v>
      </c>
    </row>
    <row r="12" spans="2:6" ht="14.25" x14ac:dyDescent="0.2">
      <c r="B12" s="52">
        <v>43181</v>
      </c>
      <c r="C12" s="55">
        <v>23.6875</v>
      </c>
    </row>
    <row r="13" spans="2:6" ht="14.25" x14ac:dyDescent="0.2">
      <c r="B13" s="54">
        <v>43182</v>
      </c>
      <c r="C13" s="53">
        <v>23.125</v>
      </c>
    </row>
    <row r="14" spans="2:6" ht="14.25" x14ac:dyDescent="0.2">
      <c r="B14" s="52">
        <v>43185</v>
      </c>
      <c r="C14" s="55">
        <v>23.5</v>
      </c>
    </row>
    <row r="15" spans="2:6" ht="14.25" x14ac:dyDescent="0.2">
      <c r="B15" s="54">
        <v>43186</v>
      </c>
      <c r="C15" s="53">
        <v>23.25</v>
      </c>
    </row>
    <row r="16" spans="2:6" ht="14.25" x14ac:dyDescent="0.2">
      <c r="B16" s="52">
        <v>43187</v>
      </c>
      <c r="C16" s="55">
        <v>22.5625</v>
      </c>
    </row>
    <row r="17" spans="2:3" ht="14.25" x14ac:dyDescent="0.2">
      <c r="B17" s="54">
        <v>43193</v>
      </c>
      <c r="C17" s="53">
        <v>23.4375</v>
      </c>
    </row>
    <row r="18" spans="2:3" ht="14.25" x14ac:dyDescent="0.2">
      <c r="B18" s="52">
        <v>43194</v>
      </c>
      <c r="C18" s="55">
        <v>23.4375</v>
      </c>
    </row>
    <row r="19" spans="2:3" ht="14.25" x14ac:dyDescent="0.2">
      <c r="B19" s="54">
        <v>43195</v>
      </c>
      <c r="C19" s="53">
        <v>23.625</v>
      </c>
    </row>
    <row r="20" spans="2:3" ht="14.25" x14ac:dyDescent="0.2">
      <c r="B20" s="52">
        <v>43196</v>
      </c>
      <c r="C20" s="55">
        <v>22.375</v>
      </c>
    </row>
    <row r="21" spans="2:3" ht="14.25" x14ac:dyDescent="0.2">
      <c r="B21" s="54">
        <v>43199</v>
      </c>
      <c r="C21" s="53">
        <v>23.375</v>
      </c>
    </row>
    <row r="22" spans="2:3" ht="14.25" x14ac:dyDescent="0.2">
      <c r="B22" s="52">
        <v>43200</v>
      </c>
      <c r="C22" s="55">
        <v>23.875</v>
      </c>
    </row>
    <row r="23" spans="2:3" ht="14.25" x14ac:dyDescent="0.2">
      <c r="B23" s="54">
        <v>43201</v>
      </c>
      <c r="C23" s="53">
        <v>22.75</v>
      </c>
    </row>
    <row r="24" spans="2:3" ht="14.25" x14ac:dyDescent="0.2">
      <c r="B24" s="52">
        <v>43202</v>
      </c>
      <c r="C24" s="55">
        <v>23.3125</v>
      </c>
    </row>
    <row r="25" spans="2:3" ht="14.25" x14ac:dyDescent="0.2">
      <c r="B25" s="54">
        <v>43203</v>
      </c>
      <c r="C25" s="53">
        <v>23.75</v>
      </c>
    </row>
    <row r="26" spans="2:3" ht="14.25" x14ac:dyDescent="0.2">
      <c r="B26" s="52">
        <v>43206</v>
      </c>
      <c r="C26" s="55">
        <v>23.375</v>
      </c>
    </row>
    <row r="27" spans="2:3" ht="14.25" x14ac:dyDescent="0.2">
      <c r="B27" s="54">
        <v>43207</v>
      </c>
      <c r="C27" s="53">
        <v>23.9375</v>
      </c>
    </row>
    <row r="28" spans="2:3" ht="14.25" x14ac:dyDescent="0.2">
      <c r="B28" s="52">
        <v>43208</v>
      </c>
      <c r="C28" s="55">
        <v>23.4375</v>
      </c>
    </row>
    <row r="29" spans="2:3" ht="14.25" x14ac:dyDescent="0.2">
      <c r="B29" s="54">
        <v>43209</v>
      </c>
      <c r="C29" s="53">
        <v>23.375</v>
      </c>
    </row>
    <row r="30" spans="2:3" ht="14.25" x14ac:dyDescent="0.2">
      <c r="B30" s="52">
        <v>43210</v>
      </c>
      <c r="C30" s="55">
        <v>23.625</v>
      </c>
    </row>
    <row r="31" spans="2:3" ht="14.25" x14ac:dyDescent="0.2">
      <c r="B31" s="54">
        <v>43213</v>
      </c>
      <c r="C31" s="53">
        <v>23.4375</v>
      </c>
    </row>
    <row r="32" spans="2:3" ht="14.25" x14ac:dyDescent="0.2">
      <c r="B32" s="52">
        <v>43214</v>
      </c>
      <c r="C32" s="55">
        <v>23.8125</v>
      </c>
    </row>
    <row r="33" spans="2:3" ht="14.25" x14ac:dyDescent="0.2">
      <c r="B33" s="54">
        <v>43215</v>
      </c>
      <c r="C33" s="53">
        <v>23.6875</v>
      </c>
    </row>
    <row r="34" spans="2:3" ht="14.25" x14ac:dyDescent="0.2">
      <c r="B34" s="52">
        <v>43216</v>
      </c>
      <c r="C34" s="55">
        <v>22.875</v>
      </c>
    </row>
    <row r="35" spans="2:3" ht="14.25" x14ac:dyDescent="0.2">
      <c r="B35" s="54">
        <v>43217</v>
      </c>
      <c r="C35" s="53">
        <v>23.0625</v>
      </c>
    </row>
    <row r="36" spans="2:3" ht="14.25" x14ac:dyDescent="0.2">
      <c r="B36" s="52">
        <v>43222</v>
      </c>
      <c r="C36" s="55">
        <v>24.625</v>
      </c>
    </row>
    <row r="37" spans="2:3" ht="14.25" x14ac:dyDescent="0.2">
      <c r="B37" s="54">
        <v>43223</v>
      </c>
      <c r="C37" s="53">
        <v>24.9375</v>
      </c>
    </row>
    <row r="38" spans="2:3" ht="14.25" x14ac:dyDescent="0.2">
      <c r="B38" s="52">
        <v>43224</v>
      </c>
      <c r="C38" s="55">
        <v>27.6875</v>
      </c>
    </row>
    <row r="39" spans="2:3" ht="14.25" x14ac:dyDescent="0.2">
      <c r="B39" s="54">
        <v>43227</v>
      </c>
      <c r="C39" s="53">
        <v>26.75</v>
      </c>
    </row>
    <row r="40" spans="2:3" ht="14.25" x14ac:dyDescent="0.2">
      <c r="B40" s="52">
        <v>43228</v>
      </c>
      <c r="C40" s="55">
        <v>30.375</v>
      </c>
    </row>
    <row r="41" spans="2:3" ht="14.25" x14ac:dyDescent="0.2">
      <c r="B41" s="54">
        <v>43229</v>
      </c>
      <c r="C41" s="53">
        <v>30.5625</v>
      </c>
    </row>
    <row r="42" spans="2:3" ht="14.25" x14ac:dyDescent="0.2">
      <c r="B42" s="52">
        <v>43230</v>
      </c>
      <c r="C42" s="55">
        <v>31.75</v>
      </c>
    </row>
    <row r="43" spans="2:3" ht="14.25" x14ac:dyDescent="0.2">
      <c r="B43" s="54">
        <v>43231</v>
      </c>
      <c r="C43" s="53">
        <v>30.625</v>
      </c>
    </row>
    <row r="44" spans="2:3" ht="14.25" x14ac:dyDescent="0.2">
      <c r="B44" s="52">
        <v>43234</v>
      </c>
      <c r="C44" s="55">
        <v>29.25</v>
      </c>
    </row>
    <row r="45" spans="2:3" ht="14.25" x14ac:dyDescent="0.2">
      <c r="B45" s="54">
        <v>43235</v>
      </c>
      <c r="C45" s="53">
        <v>33.875</v>
      </c>
    </row>
    <row r="46" spans="2:3" ht="14.25" x14ac:dyDescent="0.2">
      <c r="B46" s="52">
        <v>43236</v>
      </c>
      <c r="C46" s="55">
        <v>31.0625</v>
      </c>
    </row>
    <row r="47" spans="2:3" ht="14.25" x14ac:dyDescent="0.2">
      <c r="B47" s="54">
        <v>43237</v>
      </c>
      <c r="C47" s="53">
        <v>31.6875</v>
      </c>
    </row>
    <row r="48" spans="2:3" ht="14.25" x14ac:dyDescent="0.2">
      <c r="B48" s="52">
        <v>43238</v>
      </c>
      <c r="C48" s="55">
        <v>31.0625</v>
      </c>
    </row>
    <row r="49" spans="2:3" ht="14.25" x14ac:dyDescent="0.2">
      <c r="B49" s="54">
        <v>43241</v>
      </c>
      <c r="C49" s="53">
        <v>30.625</v>
      </c>
    </row>
    <row r="50" spans="2:3" ht="14.25" x14ac:dyDescent="0.2">
      <c r="B50" s="52">
        <v>43242</v>
      </c>
      <c r="C50" s="55">
        <v>31.1875</v>
      </c>
    </row>
    <row r="51" spans="2:3" ht="14.25" x14ac:dyDescent="0.2">
      <c r="B51" s="54">
        <v>43243</v>
      </c>
      <c r="C51" s="53">
        <v>29.125</v>
      </c>
    </row>
    <row r="52" spans="2:3" ht="14.25" x14ac:dyDescent="0.2">
      <c r="B52" s="52">
        <v>43244</v>
      </c>
      <c r="C52" s="55">
        <v>29.3125</v>
      </c>
    </row>
    <row r="53" spans="2:3" ht="14.25" x14ac:dyDescent="0.2">
      <c r="B53" s="54">
        <v>43248</v>
      </c>
      <c r="C53" s="53">
        <v>29.125</v>
      </c>
    </row>
    <row r="54" spans="2:3" ht="14.25" x14ac:dyDescent="0.2">
      <c r="B54" s="52">
        <v>43249</v>
      </c>
      <c r="C54" s="55">
        <v>31.1875</v>
      </c>
    </row>
    <row r="55" spans="2:3" ht="14.25" x14ac:dyDescent="0.2">
      <c r="B55" s="54">
        <v>43250</v>
      </c>
      <c r="C55" s="53">
        <v>31</v>
      </c>
    </row>
    <row r="56" spans="2:3" ht="14.25" x14ac:dyDescent="0.2">
      <c r="B56" s="52">
        <v>43251</v>
      </c>
      <c r="C56" s="55">
        <v>31.125</v>
      </c>
    </row>
    <row r="57" spans="2:3" ht="14.25" x14ac:dyDescent="0.2">
      <c r="B57" s="54">
        <v>43252</v>
      </c>
      <c r="C57" s="53">
        <v>30.9375</v>
      </c>
    </row>
    <row r="58" spans="2:3" ht="14.25" x14ac:dyDescent="0.2">
      <c r="B58" s="52">
        <v>43255</v>
      </c>
      <c r="C58" s="55">
        <v>30.6875</v>
      </c>
    </row>
    <row r="59" spans="2:3" ht="14.25" x14ac:dyDescent="0.2">
      <c r="B59" s="54">
        <v>43256</v>
      </c>
      <c r="C59" s="53">
        <v>31.1875</v>
      </c>
    </row>
    <row r="60" spans="2:3" ht="14.25" x14ac:dyDescent="0.2">
      <c r="B60" s="52">
        <v>43257</v>
      </c>
      <c r="C60" s="55">
        <v>30.6875</v>
      </c>
    </row>
    <row r="61" spans="2:3" ht="14.25" x14ac:dyDescent="0.2">
      <c r="B61" s="54">
        <v>43258</v>
      </c>
      <c r="C61" s="53">
        <v>30</v>
      </c>
    </row>
    <row r="62" spans="2:3" ht="14.25" x14ac:dyDescent="0.2">
      <c r="B62" s="52">
        <v>43259</v>
      </c>
      <c r="C62" s="55">
        <v>31.0625</v>
      </c>
    </row>
    <row r="63" spans="2:3" ht="14.25" x14ac:dyDescent="0.2">
      <c r="B63" s="54">
        <v>43262</v>
      </c>
      <c r="C63" s="53">
        <v>30.5625</v>
      </c>
    </row>
    <row r="64" spans="2:3" ht="14.25" x14ac:dyDescent="0.2">
      <c r="B64" s="52">
        <v>43263</v>
      </c>
      <c r="C64" s="55">
        <v>32.3125</v>
      </c>
    </row>
    <row r="65" spans="2:3" ht="14.25" x14ac:dyDescent="0.2">
      <c r="B65" s="54">
        <v>43264</v>
      </c>
      <c r="C65" s="53">
        <v>31.1875</v>
      </c>
    </row>
    <row r="66" spans="2:3" ht="14.25" x14ac:dyDescent="0.2">
      <c r="B66" s="52">
        <v>43265</v>
      </c>
      <c r="C66" s="55">
        <v>31.6875</v>
      </c>
    </row>
    <row r="67" spans="2:3" ht="14.25" x14ac:dyDescent="0.2">
      <c r="B67" s="54">
        <v>43266</v>
      </c>
      <c r="C67" s="53">
        <v>31.0625</v>
      </c>
    </row>
    <row r="68" spans="2:3" ht="14.25" x14ac:dyDescent="0.2">
      <c r="B68" s="52">
        <v>43269</v>
      </c>
      <c r="C68" s="55">
        <v>32.5625</v>
      </c>
    </row>
    <row r="69" spans="2:3" ht="14.25" x14ac:dyDescent="0.2">
      <c r="B69" s="54">
        <v>43270</v>
      </c>
      <c r="C69" s="53">
        <v>34.0625</v>
      </c>
    </row>
    <row r="70" spans="2:3" ht="14.25" x14ac:dyDescent="0.2">
      <c r="B70" s="52">
        <v>43272</v>
      </c>
      <c r="C70" s="55">
        <v>33.5</v>
      </c>
    </row>
    <row r="71" spans="2:3" ht="14.25" x14ac:dyDescent="0.2">
      <c r="B71" s="54">
        <v>43273</v>
      </c>
      <c r="C71" s="53">
        <v>33.125</v>
      </c>
    </row>
    <row r="72" spans="2:3" ht="14.25" x14ac:dyDescent="0.2">
      <c r="B72" s="52">
        <v>43276</v>
      </c>
      <c r="C72" s="55">
        <v>34.5</v>
      </c>
    </row>
    <row r="73" spans="2:3" ht="14.25" x14ac:dyDescent="0.2">
      <c r="B73" s="54">
        <v>43277</v>
      </c>
      <c r="C73" s="53">
        <v>33.9375</v>
      </c>
    </row>
    <row r="74" spans="2:3" ht="14.25" x14ac:dyDescent="0.2">
      <c r="B74" s="52">
        <v>43278</v>
      </c>
      <c r="C74" s="55">
        <v>33.375</v>
      </c>
    </row>
    <row r="75" spans="2:3" ht="14.25" x14ac:dyDescent="0.2">
      <c r="B75" s="54">
        <v>43279</v>
      </c>
      <c r="C75" s="53">
        <v>34.3125</v>
      </c>
    </row>
    <row r="76" spans="2:3" ht="14.25" x14ac:dyDescent="0.2">
      <c r="B76" s="52">
        <v>43280</v>
      </c>
      <c r="C76" s="55">
        <v>33.875</v>
      </c>
    </row>
    <row r="77" spans="2:3" ht="14.25" x14ac:dyDescent="0.2">
      <c r="B77" s="54">
        <v>43283</v>
      </c>
      <c r="C77" s="53">
        <v>34.75</v>
      </c>
    </row>
    <row r="78" spans="2:3" ht="14.25" x14ac:dyDescent="0.2">
      <c r="B78" s="52">
        <v>43284</v>
      </c>
      <c r="C78" s="55">
        <v>35.625</v>
      </c>
    </row>
    <row r="79" spans="2:3" ht="14.25" x14ac:dyDescent="0.2">
      <c r="B79" s="54">
        <v>43285</v>
      </c>
      <c r="C79" s="53">
        <v>34.9375</v>
      </c>
    </row>
    <row r="80" spans="2:3" ht="14.25" x14ac:dyDescent="0.2">
      <c r="B80" s="52">
        <v>43286</v>
      </c>
      <c r="C80" s="55">
        <v>35.9375</v>
      </c>
    </row>
    <row r="81" spans="2:3" ht="14.25" x14ac:dyDescent="0.2">
      <c r="B81" s="54">
        <v>43287</v>
      </c>
      <c r="C81" s="53">
        <v>35.0625</v>
      </c>
    </row>
    <row r="82" spans="2:3" ht="14.25" x14ac:dyDescent="0.2">
      <c r="B82" s="52">
        <v>43291</v>
      </c>
      <c r="C82" s="55">
        <v>33.75</v>
      </c>
    </row>
    <row r="83" spans="2:3" ht="14.25" x14ac:dyDescent="0.2">
      <c r="B83" s="54">
        <v>43292</v>
      </c>
      <c r="C83" s="53">
        <v>34.1875</v>
      </c>
    </row>
    <row r="84" spans="2:3" ht="14.25" x14ac:dyDescent="0.2">
      <c r="B84" s="52">
        <v>43293</v>
      </c>
      <c r="C84" s="55">
        <v>35.375</v>
      </c>
    </row>
    <row r="85" spans="2:3" ht="14.25" x14ac:dyDescent="0.2">
      <c r="B85" s="54">
        <v>43294</v>
      </c>
      <c r="C85" s="53">
        <v>37.625</v>
      </c>
    </row>
    <row r="86" spans="2:3" ht="14.25" x14ac:dyDescent="0.2">
      <c r="B86" s="52">
        <v>43297</v>
      </c>
      <c r="C86" s="55">
        <v>36.6875</v>
      </c>
    </row>
    <row r="87" spans="2:3" ht="14.25" x14ac:dyDescent="0.2">
      <c r="B87" s="54">
        <v>43298</v>
      </c>
      <c r="C87" s="53">
        <v>37</v>
      </c>
    </row>
    <row r="88" spans="2:3" ht="14.25" x14ac:dyDescent="0.2">
      <c r="B88" s="52">
        <v>43299</v>
      </c>
      <c r="C88" s="55">
        <v>38</v>
      </c>
    </row>
    <row r="89" spans="2:3" ht="14.25" x14ac:dyDescent="0.2">
      <c r="B89" s="54">
        <v>43300</v>
      </c>
      <c r="C89" s="53">
        <v>38.125</v>
      </c>
    </row>
    <row r="90" spans="2:3" ht="14.25" x14ac:dyDescent="0.2">
      <c r="B90" s="52">
        <v>43301</v>
      </c>
      <c r="C90" s="55">
        <v>37.5625</v>
      </c>
    </row>
    <row r="91" spans="2:3" ht="14.25" x14ac:dyDescent="0.2">
      <c r="B91" s="54">
        <v>43304</v>
      </c>
      <c r="C91" s="53">
        <v>36.4375</v>
      </c>
    </row>
    <row r="92" spans="2:3" ht="14.25" x14ac:dyDescent="0.2">
      <c r="B92" s="52">
        <v>43305</v>
      </c>
      <c r="C92" s="55">
        <v>37</v>
      </c>
    </row>
    <row r="93" spans="2:3" ht="14.25" x14ac:dyDescent="0.2">
      <c r="B93" s="54">
        <v>43306</v>
      </c>
      <c r="C93" s="53">
        <v>35.875</v>
      </c>
    </row>
    <row r="94" spans="2:3" ht="14.25" x14ac:dyDescent="0.2">
      <c r="B94" s="52">
        <v>43307</v>
      </c>
      <c r="C94" s="55">
        <v>36.5625</v>
      </c>
    </row>
    <row r="95" spans="2:3" ht="14.25" x14ac:dyDescent="0.2">
      <c r="B95" s="54">
        <v>43308</v>
      </c>
      <c r="C95" s="53">
        <v>35.4375</v>
      </c>
    </row>
    <row r="96" spans="2:3" ht="14.25" x14ac:dyDescent="0.2">
      <c r="B96" s="52">
        <v>43311</v>
      </c>
      <c r="C96" s="55">
        <v>36.8125</v>
      </c>
    </row>
    <row r="97" spans="2:3" ht="14.25" x14ac:dyDescent="0.2">
      <c r="B97" s="54">
        <v>43312</v>
      </c>
      <c r="C97" s="53">
        <v>37.75</v>
      </c>
    </row>
    <row r="98" spans="2:3" ht="14.25" x14ac:dyDescent="0.2">
      <c r="B98" s="52">
        <v>43313</v>
      </c>
      <c r="C98" s="55">
        <v>37.0625</v>
      </c>
    </row>
    <row r="99" spans="2:3" ht="14.25" x14ac:dyDescent="0.2">
      <c r="B99" s="54">
        <v>43314</v>
      </c>
      <c r="C99" s="53">
        <v>36.4375</v>
      </c>
    </row>
    <row r="100" spans="2:3" ht="14.25" x14ac:dyDescent="0.2">
      <c r="B100" s="52">
        <v>43315</v>
      </c>
      <c r="C100" s="55">
        <v>35.625</v>
      </c>
    </row>
    <row r="101" spans="2:3" ht="14.25" x14ac:dyDescent="0.2">
      <c r="B101" s="54">
        <v>43318</v>
      </c>
      <c r="C101" s="53">
        <v>36.0625</v>
      </c>
    </row>
    <row r="102" spans="2:3" ht="14.25" x14ac:dyDescent="0.2">
      <c r="B102" s="52">
        <v>43319</v>
      </c>
      <c r="C102" s="55">
        <v>36.6875</v>
      </c>
    </row>
    <row r="103" spans="2:3" ht="14.25" x14ac:dyDescent="0.2">
      <c r="B103" s="54">
        <v>43320</v>
      </c>
      <c r="C103" s="53">
        <v>33.75</v>
      </c>
    </row>
    <row r="104" spans="2:3" ht="14.25" x14ac:dyDescent="0.2">
      <c r="B104" s="52">
        <v>43321</v>
      </c>
      <c r="C104" s="55">
        <v>34.875</v>
      </c>
    </row>
    <row r="105" spans="2:3" ht="14.25" x14ac:dyDescent="0.2">
      <c r="B105" s="54">
        <v>43322</v>
      </c>
      <c r="C105" s="53">
        <v>33.8125</v>
      </c>
    </row>
    <row r="106" spans="2:3" ht="14.25" x14ac:dyDescent="0.2">
      <c r="B106" s="52">
        <v>43325</v>
      </c>
      <c r="C106" s="55">
        <v>36.375</v>
      </c>
    </row>
    <row r="107" spans="2:3" ht="14.25" x14ac:dyDescent="0.2">
      <c r="B107" s="54">
        <v>43326</v>
      </c>
      <c r="C107" s="53">
        <v>37.1875</v>
      </c>
    </row>
    <row r="108" spans="2:3" ht="14.25" x14ac:dyDescent="0.2">
      <c r="B108" s="52">
        <v>43327</v>
      </c>
      <c r="C108" s="55">
        <v>37.625</v>
      </c>
    </row>
    <row r="109" spans="2:3" ht="14.25" x14ac:dyDescent="0.2">
      <c r="B109" s="54">
        <v>43328</v>
      </c>
      <c r="C109" s="53">
        <v>37.125</v>
      </c>
    </row>
    <row r="110" spans="2:3" ht="14.25" x14ac:dyDescent="0.2">
      <c r="B110" s="52">
        <v>43329</v>
      </c>
      <c r="C110" s="55">
        <v>37.1875</v>
      </c>
    </row>
    <row r="111" spans="2:3" ht="14.25" x14ac:dyDescent="0.2">
      <c r="B111" s="54">
        <v>43333</v>
      </c>
      <c r="C111" s="53">
        <v>37.125</v>
      </c>
    </row>
    <row r="112" spans="2:3" ht="14.25" x14ac:dyDescent="0.2">
      <c r="B112" s="52">
        <v>43334</v>
      </c>
      <c r="C112" s="55">
        <v>35.5</v>
      </c>
    </row>
    <row r="113" spans="2:5" ht="14.25" x14ac:dyDescent="0.2">
      <c r="B113" s="54">
        <v>43335</v>
      </c>
      <c r="C113" s="53">
        <v>36.9375</v>
      </c>
    </row>
    <row r="114" spans="2:5" ht="14.25" x14ac:dyDescent="0.2">
      <c r="B114" s="52">
        <v>43336</v>
      </c>
      <c r="C114" s="55">
        <v>36.875</v>
      </c>
    </row>
    <row r="115" spans="2:5" ht="14.25" x14ac:dyDescent="0.2">
      <c r="B115" s="54">
        <v>43339</v>
      </c>
      <c r="C115" s="53">
        <v>36.1875</v>
      </c>
    </row>
    <row r="116" spans="2:5" ht="14.25" x14ac:dyDescent="0.2">
      <c r="B116" s="52">
        <v>43340</v>
      </c>
      <c r="C116" s="55">
        <v>36.4375</v>
      </c>
    </row>
    <row r="117" spans="2:5" ht="14.25" x14ac:dyDescent="0.2">
      <c r="B117" s="54">
        <v>43341</v>
      </c>
      <c r="C117" s="53">
        <v>36.5</v>
      </c>
    </row>
    <row r="118" spans="2:5" ht="14.25" x14ac:dyDescent="0.2">
      <c r="B118" s="52">
        <v>43342</v>
      </c>
      <c r="C118" s="55">
        <v>37.75</v>
      </c>
    </row>
    <row r="119" spans="2:5" ht="14.25" x14ac:dyDescent="0.2">
      <c r="B119" s="52">
        <v>43343</v>
      </c>
      <c r="C119" s="55">
        <v>40.5</v>
      </c>
      <c r="E119" s="56"/>
    </row>
    <row r="120" spans="2:5" ht="14.25" x14ac:dyDescent="0.2">
      <c r="B120" s="52">
        <v>43346</v>
      </c>
      <c r="C120" s="55">
        <v>41</v>
      </c>
    </row>
    <row r="121" spans="2:5" ht="14.25" x14ac:dyDescent="0.2">
      <c r="B121" s="52">
        <v>43347</v>
      </c>
      <c r="C121" s="55"/>
    </row>
    <row r="122" spans="2:5" ht="14.25" x14ac:dyDescent="0.2">
      <c r="B122" s="52">
        <v>43348</v>
      </c>
      <c r="C122" s="55"/>
    </row>
    <row r="123" spans="2:5" ht="14.25" x14ac:dyDescent="0.2">
      <c r="B123" s="52">
        <v>43349</v>
      </c>
      <c r="C123" s="55"/>
    </row>
    <row r="124" spans="2:5" ht="14.25" x14ac:dyDescent="0.2">
      <c r="B124" s="52">
        <v>43350</v>
      </c>
      <c r="C124" s="55"/>
    </row>
    <row r="125" spans="2:5" ht="14.25" x14ac:dyDescent="0.2">
      <c r="B125" s="52">
        <v>43353</v>
      </c>
      <c r="C125" s="55"/>
    </row>
    <row r="126" spans="2:5" ht="14.25" x14ac:dyDescent="0.2">
      <c r="B126" s="52">
        <v>43354</v>
      </c>
      <c r="C126" s="55"/>
    </row>
    <row r="127" spans="2:5" ht="14.25" x14ac:dyDescent="0.2">
      <c r="B127" s="52">
        <v>43355</v>
      </c>
      <c r="C127" s="55"/>
    </row>
    <row r="128" spans="2:5" ht="14.25" x14ac:dyDescent="0.2">
      <c r="B128" s="52">
        <v>43356</v>
      </c>
      <c r="C128" s="5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62">
        <v>43101</v>
      </c>
    </row>
    <row r="2" spans="2:2" x14ac:dyDescent="0.2">
      <c r="B2" s="62">
        <v>43143</v>
      </c>
    </row>
    <row r="3" spans="2:2" x14ac:dyDescent="0.2">
      <c r="B3" s="62">
        <v>43144</v>
      </c>
    </row>
    <row r="4" spans="2:2" x14ac:dyDescent="0.2">
      <c r="B4" s="62">
        <v>43188</v>
      </c>
    </row>
    <row r="5" spans="2:2" x14ac:dyDescent="0.2">
      <c r="B5" s="62">
        <v>43189</v>
      </c>
    </row>
    <row r="6" spans="2:2" x14ac:dyDescent="0.2">
      <c r="B6" s="62">
        <v>43192</v>
      </c>
    </row>
    <row r="7" spans="2:2" x14ac:dyDescent="0.2">
      <c r="B7" s="62">
        <v>43220</v>
      </c>
    </row>
    <row r="8" spans="2:2" x14ac:dyDescent="0.2">
      <c r="B8" s="62">
        <v>43221</v>
      </c>
    </row>
    <row r="9" spans="2:2" x14ac:dyDescent="0.2">
      <c r="B9" s="62">
        <v>43245</v>
      </c>
    </row>
    <row r="10" spans="2:2" x14ac:dyDescent="0.2">
      <c r="B10" s="62">
        <v>43271</v>
      </c>
    </row>
    <row r="11" spans="2:2" x14ac:dyDescent="0.2">
      <c r="B11" s="62">
        <v>43290</v>
      </c>
    </row>
    <row r="12" spans="2:2" x14ac:dyDescent="0.2">
      <c r="B12" s="62">
        <v>43332</v>
      </c>
    </row>
    <row r="13" spans="2:2" x14ac:dyDescent="0.2">
      <c r="B13" s="62">
        <v>43388</v>
      </c>
    </row>
    <row r="14" spans="2:2" x14ac:dyDescent="0.2">
      <c r="B14" s="62">
        <v>43410</v>
      </c>
    </row>
    <row r="15" spans="2:2" x14ac:dyDescent="0.2">
      <c r="B15" s="62">
        <v>43423</v>
      </c>
    </row>
    <row r="16" spans="2:2" x14ac:dyDescent="0.2">
      <c r="B16" s="62">
        <v>43434</v>
      </c>
    </row>
    <row r="17" spans="2:2" x14ac:dyDescent="0.2">
      <c r="B17" s="62">
        <v>43442</v>
      </c>
    </row>
    <row r="18" spans="2:2" x14ac:dyDescent="0.2">
      <c r="B18" s="62">
        <v>43458</v>
      </c>
    </row>
    <row r="19" spans="2:2" x14ac:dyDescent="0.2">
      <c r="B19" s="62">
        <v>43459</v>
      </c>
    </row>
    <row r="20" spans="2:2" x14ac:dyDescent="0.2">
      <c r="B20" s="62">
        <v>43465</v>
      </c>
    </row>
    <row r="21" spans="2:2" x14ac:dyDescent="0.2">
      <c r="B21" s="62">
        <v>43466</v>
      </c>
    </row>
    <row r="22" spans="2:2" x14ac:dyDescent="0.2">
      <c r="B22" s="62">
        <v>43528</v>
      </c>
    </row>
    <row r="23" spans="2:2" x14ac:dyDescent="0.2">
      <c r="B23" s="62">
        <v>43529</v>
      </c>
    </row>
    <row r="24" spans="2:2" x14ac:dyDescent="0.2">
      <c r="B24" s="62">
        <v>43548</v>
      </c>
    </row>
    <row r="25" spans="2:2" x14ac:dyDescent="0.2">
      <c r="B25" s="62">
        <v>43557</v>
      </c>
    </row>
    <row r="26" spans="2:2" x14ac:dyDescent="0.2">
      <c r="B26" s="62">
        <v>43573</v>
      </c>
    </row>
    <row r="27" spans="2:2" x14ac:dyDescent="0.2">
      <c r="B27" s="62">
        <v>43574</v>
      </c>
    </row>
    <row r="28" spans="2:2" x14ac:dyDescent="0.2">
      <c r="B28" s="62">
        <v>43586</v>
      </c>
    </row>
    <row r="29" spans="2:2" x14ac:dyDescent="0.2">
      <c r="B29" s="62">
        <v>43610</v>
      </c>
    </row>
    <row r="30" spans="2:2" x14ac:dyDescent="0.2">
      <c r="B30" s="62">
        <v>43633</v>
      </c>
    </row>
    <row r="31" spans="2:2" x14ac:dyDescent="0.2">
      <c r="B31" s="62">
        <v>43636</v>
      </c>
    </row>
    <row r="32" spans="2:2" x14ac:dyDescent="0.2">
      <c r="B32" s="62">
        <v>43654</v>
      </c>
    </row>
    <row r="33" spans="2:2" x14ac:dyDescent="0.2">
      <c r="B33" s="62">
        <v>43655</v>
      </c>
    </row>
    <row r="34" spans="2:2" x14ac:dyDescent="0.2">
      <c r="B34" s="62">
        <v>43696</v>
      </c>
    </row>
    <row r="35" spans="2:2" x14ac:dyDescent="0.2">
      <c r="B35" s="62">
        <v>43752</v>
      </c>
    </row>
    <row r="36" spans="2:2" x14ac:dyDescent="0.2">
      <c r="B36" s="62">
        <v>43775</v>
      </c>
    </row>
    <row r="37" spans="2:2" x14ac:dyDescent="0.2">
      <c r="B37" s="62">
        <v>43787</v>
      </c>
    </row>
    <row r="38" spans="2:2" x14ac:dyDescent="0.2">
      <c r="B38" s="62">
        <v>43823</v>
      </c>
    </row>
    <row r="39" spans="2:2" x14ac:dyDescent="0.2">
      <c r="B39" s="62">
        <v>43824</v>
      </c>
    </row>
    <row r="40" spans="2:2" x14ac:dyDescent="0.2">
      <c r="B40" s="62">
        <v>43830</v>
      </c>
    </row>
    <row r="41" spans="2:2" x14ac:dyDescent="0.2">
      <c r="B41" s="62">
        <v>43831</v>
      </c>
    </row>
    <row r="42" spans="2:2" x14ac:dyDescent="0.2">
      <c r="B42" s="62">
        <v>43885</v>
      </c>
    </row>
    <row r="43" spans="2:2" x14ac:dyDescent="0.2">
      <c r="B43" s="62">
        <v>43886</v>
      </c>
    </row>
    <row r="44" spans="2:2" x14ac:dyDescent="0.2">
      <c r="B44" s="62">
        <v>43913</v>
      </c>
    </row>
    <row r="45" spans="2:2" x14ac:dyDescent="0.2">
      <c r="B45" s="62">
        <v>43914</v>
      </c>
    </row>
    <row r="46" spans="2:2" x14ac:dyDescent="0.2">
      <c r="B46" s="62">
        <v>43923</v>
      </c>
    </row>
    <row r="47" spans="2:2" x14ac:dyDescent="0.2">
      <c r="B47" s="62">
        <v>43930</v>
      </c>
    </row>
    <row r="48" spans="2:2" x14ac:dyDescent="0.2">
      <c r="B48" s="62">
        <v>43931</v>
      </c>
    </row>
    <row r="49" spans="2:2" x14ac:dyDescent="0.2">
      <c r="B49" s="62">
        <v>43952</v>
      </c>
    </row>
    <row r="50" spans="2:2" x14ac:dyDescent="0.2">
      <c r="B50" s="62">
        <v>43976</v>
      </c>
    </row>
    <row r="51" spans="2:2" x14ac:dyDescent="0.2">
      <c r="B51" s="62">
        <v>43997</v>
      </c>
    </row>
    <row r="52" spans="2:2" x14ac:dyDescent="0.2">
      <c r="B52" s="62">
        <v>44002</v>
      </c>
    </row>
    <row r="53" spans="2:2" x14ac:dyDescent="0.2">
      <c r="B53" s="62">
        <v>44021</v>
      </c>
    </row>
    <row r="54" spans="2:2" x14ac:dyDescent="0.2">
      <c r="B54" s="62">
        <v>44022</v>
      </c>
    </row>
    <row r="55" spans="2:2" x14ac:dyDescent="0.2">
      <c r="B55" s="62">
        <v>44060</v>
      </c>
    </row>
    <row r="56" spans="2:2" x14ac:dyDescent="0.2">
      <c r="B56" s="62">
        <v>44116</v>
      </c>
    </row>
    <row r="57" spans="2:2" x14ac:dyDescent="0.2">
      <c r="B57" s="62">
        <v>44141</v>
      </c>
    </row>
    <row r="58" spans="2:2" x14ac:dyDescent="0.2">
      <c r="B58" s="62">
        <v>44158</v>
      </c>
    </row>
    <row r="59" spans="2:2" x14ac:dyDescent="0.2">
      <c r="B59" s="62">
        <v>44172</v>
      </c>
    </row>
    <row r="60" spans="2:2" x14ac:dyDescent="0.2">
      <c r="B60" s="62">
        <v>44173</v>
      </c>
    </row>
    <row r="61" spans="2:2" x14ac:dyDescent="0.2">
      <c r="B61" s="62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59">
        <v>43202</v>
      </c>
    </row>
    <row r="2" spans="1:4" x14ac:dyDescent="0.2">
      <c r="A2" s="59">
        <v>43200</v>
      </c>
      <c r="B2">
        <v>1</v>
      </c>
      <c r="D2">
        <f>+IF(A1&lt;A2,B2,(IF(A1&lt;A3,B3,0)))</f>
        <v>2</v>
      </c>
    </row>
    <row r="3" spans="1:4" x14ac:dyDescent="0.2">
      <c r="A3" s="59">
        <v>43230</v>
      </c>
      <c r="B3">
        <v>2</v>
      </c>
    </row>
    <row r="4" spans="1:4" x14ac:dyDescent="0.2">
      <c r="A4" s="59">
        <v>43261</v>
      </c>
      <c r="B4">
        <v>3</v>
      </c>
    </row>
    <row r="5" spans="1:4" x14ac:dyDescent="0.2">
      <c r="A5" s="59">
        <v>43291</v>
      </c>
      <c r="B5">
        <v>4</v>
      </c>
    </row>
    <row r="6" spans="1:4" x14ac:dyDescent="0.2">
      <c r="A6" s="59">
        <v>43322</v>
      </c>
      <c r="B6">
        <v>5</v>
      </c>
    </row>
    <row r="7" spans="1:4" x14ac:dyDescent="0.2">
      <c r="A7" s="59">
        <v>43353</v>
      </c>
      <c r="B7">
        <v>6</v>
      </c>
    </row>
    <row r="8" spans="1:4" x14ac:dyDescent="0.2">
      <c r="A8" s="59">
        <v>43383</v>
      </c>
      <c r="B8">
        <v>7</v>
      </c>
    </row>
    <row r="9" spans="1:4" x14ac:dyDescent="0.2">
      <c r="A9" s="59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17 (DL 10 años)</vt:lpstr>
      <vt:lpstr>Clase 18 (DL 5 años)</vt:lpstr>
      <vt:lpstr>TM20</vt:lpstr>
      <vt:lpstr>Feriados</vt:lpstr>
      <vt:lpstr>Hoja2</vt:lpstr>
      <vt:lpstr>'Clase 17 (DL 10 años)'!Área_de_impresión</vt:lpstr>
      <vt:lpstr>'Clase 18 (DL 5 años)'!Área_de_impresión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2022-02-03T13:40:52Z</dcterms:modified>
</cp:coreProperties>
</file>