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310" activeTab="1"/>
  </bookViews>
  <sheets>
    <sheet name="TyC PAESA" sheetId="1" r:id="rId1"/>
    <sheet name="Clase III (Dòlar Linked)" sheetId="2" r:id="rId2"/>
    <sheet name=" Clase IV (Badlar)" sheetId="3"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9" i="3" l="1"/>
  <c r="D29" i="3" s="1"/>
  <c r="H27" i="3"/>
  <c r="C23" i="3"/>
  <c r="C24" i="3" s="1"/>
  <c r="C22" i="3"/>
  <c r="J22" i="3" s="1"/>
  <c r="C21" i="3"/>
  <c r="J21" i="3" s="1"/>
  <c r="D19" i="2"/>
  <c r="D20" i="2"/>
  <c r="D21" i="2"/>
  <c r="D22" i="2"/>
  <c r="D23" i="2"/>
  <c r="D25" i="2"/>
  <c r="D18" i="2"/>
  <c r="G18" i="2" s="1"/>
  <c r="K17" i="2"/>
  <c r="H26" i="2"/>
  <c r="D26" i="2" s="1"/>
  <c r="H24" i="2"/>
  <c r="D24" i="2" s="1"/>
  <c r="C18" i="2"/>
  <c r="J18" i="2" s="1"/>
  <c r="D28" i="3"/>
  <c r="D27" i="3"/>
  <c r="D26" i="3"/>
  <c r="D25" i="3"/>
  <c r="D24" i="3"/>
  <c r="B24" i="3"/>
  <c r="B25" i="3" s="1"/>
  <c r="B26" i="3" s="1"/>
  <c r="B27" i="3" s="1"/>
  <c r="B28" i="3" s="1"/>
  <c r="B29" i="3" s="1"/>
  <c r="B30" i="3" s="1"/>
  <c r="B31" i="3" s="1"/>
  <c r="B32" i="3" s="1"/>
  <c r="D23" i="3"/>
  <c r="B23" i="3"/>
  <c r="D22" i="3"/>
  <c r="B22" i="3"/>
  <c r="D21" i="3"/>
  <c r="K20" i="3"/>
  <c r="J20" i="3"/>
  <c r="D14" i="3"/>
  <c r="E21" i="3" s="1"/>
  <c r="B19" i="2"/>
  <c r="B20" i="2" s="1"/>
  <c r="B21" i="2" s="1"/>
  <c r="B22" i="2" s="1"/>
  <c r="B23" i="2" s="1"/>
  <c r="B24" i="2" s="1"/>
  <c r="B25" i="2" s="1"/>
  <c r="B26" i="2" s="1"/>
  <c r="B27" i="2" s="1"/>
  <c r="B28" i="2" s="1"/>
  <c r="B29" i="2" s="1"/>
  <c r="J17" i="2"/>
  <c r="H30" i="3" l="1"/>
  <c r="C25" i="3"/>
  <c r="J24" i="3"/>
  <c r="J23" i="3"/>
  <c r="C19" i="2"/>
  <c r="E19" i="2" s="1"/>
  <c r="H27" i="2"/>
  <c r="F18" i="2"/>
  <c r="E18" i="2"/>
  <c r="F21" i="3"/>
  <c r="G21" i="3"/>
  <c r="D30" i="3" l="1"/>
  <c r="H31" i="3"/>
  <c r="J25" i="3"/>
  <c r="C26" i="3"/>
  <c r="D27" i="2"/>
  <c r="H28" i="2"/>
  <c r="J19" i="2"/>
  <c r="C20" i="2"/>
  <c r="K21" i="3"/>
  <c r="G22" i="3"/>
  <c r="E22" i="3"/>
  <c r="G19" i="2"/>
  <c r="K18" i="2"/>
  <c r="H32" i="3" l="1"/>
  <c r="D32" i="3" s="1"/>
  <c r="D33" i="3" s="1"/>
  <c r="D31" i="3"/>
  <c r="C27" i="3"/>
  <c r="J26" i="3"/>
  <c r="C21" i="2"/>
  <c r="J20" i="2"/>
  <c r="D28" i="2"/>
  <c r="D30" i="2" s="1"/>
  <c r="H29" i="2"/>
  <c r="D29" i="2" s="1"/>
  <c r="F22" i="3"/>
  <c r="G23" i="3"/>
  <c r="E23" i="3"/>
  <c r="F23" i="3" s="1"/>
  <c r="K23" i="3" s="1"/>
  <c r="F19" i="2"/>
  <c r="G20" i="2"/>
  <c r="E20" i="2"/>
  <c r="F20" i="2" s="1"/>
  <c r="K20" i="2" s="1"/>
  <c r="H33" i="3" l="1"/>
  <c r="C28" i="3"/>
  <c r="J27" i="3"/>
  <c r="H30" i="2"/>
  <c r="J21" i="2"/>
  <c r="C22" i="2"/>
  <c r="E24" i="3"/>
  <c r="F24" i="3" s="1"/>
  <c r="K24" i="3" s="1"/>
  <c r="G24" i="3"/>
  <c r="K22" i="3"/>
  <c r="K19" i="2"/>
  <c r="E21" i="2"/>
  <c r="F21" i="2" s="1"/>
  <c r="K21" i="2" s="1"/>
  <c r="G21" i="2"/>
  <c r="C29" i="3" l="1"/>
  <c r="J28" i="3"/>
  <c r="J22" i="2"/>
  <c r="C23" i="2"/>
  <c r="E25" i="3"/>
  <c r="F25" i="3" s="1"/>
  <c r="K25" i="3" s="1"/>
  <c r="G25" i="3"/>
  <c r="E22" i="2"/>
  <c r="F22" i="2" s="1"/>
  <c r="K22" i="2" s="1"/>
  <c r="G22" i="2"/>
  <c r="J29" i="3" l="1"/>
  <c r="C30" i="3"/>
  <c r="C24" i="2"/>
  <c r="J23" i="2"/>
  <c r="G26" i="3"/>
  <c r="E26" i="3"/>
  <c r="F26" i="3" s="1"/>
  <c r="K26" i="3" s="1"/>
  <c r="G23" i="2"/>
  <c r="E23" i="2"/>
  <c r="J30" i="3" l="1"/>
  <c r="C31" i="3"/>
  <c r="J24" i="2"/>
  <c r="C25" i="2"/>
  <c r="G27" i="3"/>
  <c r="E27" i="3"/>
  <c r="F27" i="3" s="1"/>
  <c r="K27" i="3" s="1"/>
  <c r="F23" i="2"/>
  <c r="G24" i="2"/>
  <c r="E24" i="2"/>
  <c r="F24" i="2" s="1"/>
  <c r="K24" i="2" s="1"/>
  <c r="C32" i="3" l="1"/>
  <c r="J32" i="3" s="1"/>
  <c r="J31" i="3"/>
  <c r="C26" i="2"/>
  <c r="J25" i="2"/>
  <c r="E28" i="3"/>
  <c r="F28" i="3" s="1"/>
  <c r="K28" i="3" s="1"/>
  <c r="G28" i="3"/>
  <c r="E25" i="2"/>
  <c r="F25" i="2" s="1"/>
  <c r="K25" i="2" s="1"/>
  <c r="G25" i="2"/>
  <c r="K23" i="2"/>
  <c r="J26" i="2" l="1"/>
  <c r="C27" i="2"/>
  <c r="E29" i="3"/>
  <c r="F29" i="3" s="1"/>
  <c r="K29" i="3" s="1"/>
  <c r="G29" i="3"/>
  <c r="E26" i="2"/>
  <c r="F26" i="2" s="1"/>
  <c r="K26" i="2" s="1"/>
  <c r="G26" i="2"/>
  <c r="C28" i="2" l="1"/>
  <c r="J27" i="2"/>
  <c r="G30" i="3"/>
  <c r="E30" i="3"/>
  <c r="F30" i="3" s="1"/>
  <c r="K30" i="3" s="1"/>
  <c r="G27" i="2"/>
  <c r="E27" i="2"/>
  <c r="F27" i="2" s="1"/>
  <c r="K27" i="2" s="1"/>
  <c r="J28" i="2" l="1"/>
  <c r="C29" i="2"/>
  <c r="J29" i="2" s="1"/>
  <c r="G31" i="3"/>
  <c r="E31" i="3"/>
  <c r="F31" i="3" s="1"/>
  <c r="K31" i="3" s="1"/>
  <c r="G28" i="2"/>
  <c r="E28" i="2"/>
  <c r="F28" i="2" s="1"/>
  <c r="K28" i="2" s="1"/>
  <c r="E32" i="3" l="1"/>
  <c r="G32" i="3"/>
  <c r="E29" i="2"/>
  <c r="G29" i="2"/>
  <c r="F32" i="3" l="1"/>
  <c r="E33" i="3"/>
  <c r="F29" i="2"/>
  <c r="E30" i="2"/>
  <c r="K32" i="3" l="1"/>
  <c r="F33" i="3"/>
  <c r="K29" i="2"/>
  <c r="M32" i="2" s="1"/>
  <c r="F30" i="2"/>
  <c r="M35" i="3" l="1"/>
  <c r="H13" i="3" s="1"/>
  <c r="L32" i="3" s="1"/>
  <c r="M32" i="3" s="1"/>
  <c r="H10" i="2"/>
  <c r="H14" i="3" l="1"/>
  <c r="L21" i="3"/>
  <c r="L23" i="3"/>
  <c r="M23" i="3" s="1"/>
  <c r="L24" i="3"/>
  <c r="M24" i="3" s="1"/>
  <c r="L22" i="3"/>
  <c r="M22" i="3" s="1"/>
  <c r="L25" i="3"/>
  <c r="M25" i="3" s="1"/>
  <c r="L26" i="3"/>
  <c r="M26" i="3" s="1"/>
  <c r="L27" i="3"/>
  <c r="M27" i="3" s="1"/>
  <c r="L28" i="3"/>
  <c r="M28" i="3" s="1"/>
  <c r="L29" i="3"/>
  <c r="M29" i="3" s="1"/>
  <c r="L30" i="3"/>
  <c r="M30" i="3" s="1"/>
  <c r="L31" i="3"/>
  <c r="M31" i="3" s="1"/>
  <c r="H11" i="2"/>
  <c r="L18" i="2"/>
  <c r="L20" i="2"/>
  <c r="M20" i="2" s="1"/>
  <c r="L21" i="2"/>
  <c r="M21" i="2" s="1"/>
  <c r="L19" i="2"/>
  <c r="M19" i="2" s="1"/>
  <c r="L22" i="2"/>
  <c r="M22" i="2" s="1"/>
  <c r="L24" i="2"/>
  <c r="M24" i="2" s="1"/>
  <c r="L23" i="2"/>
  <c r="M23" i="2" s="1"/>
  <c r="L25" i="2"/>
  <c r="M25" i="2" s="1"/>
  <c r="L26" i="2"/>
  <c r="M26" i="2" s="1"/>
  <c r="L27" i="2"/>
  <c r="M27" i="2" s="1"/>
  <c r="L28" i="2"/>
  <c r="M28" i="2" s="1"/>
  <c r="L29" i="2"/>
  <c r="M29" i="2" s="1"/>
  <c r="L33" i="3" l="1"/>
  <c r="M21" i="3"/>
  <c r="M33" i="3" s="1"/>
  <c r="L30" i="2"/>
  <c r="M18" i="2"/>
  <c r="M34" i="3" l="1"/>
  <c r="H15" i="3" s="1"/>
  <c r="H16" i="3" s="1"/>
  <c r="H17" i="3" s="1"/>
  <c r="M30" i="2"/>
  <c r="M31" i="2" s="1"/>
  <c r="H12" i="2" s="1"/>
  <c r="H13" i="2" s="1"/>
  <c r="H14" i="2" s="1"/>
</calcChain>
</file>

<file path=xl/sharedStrings.xml><?xml version="1.0" encoding="utf-8"?>
<sst xmlns="http://schemas.openxmlformats.org/spreadsheetml/2006/main" count="103" uniqueCount="74">
  <si>
    <t>Dolares Estadounidenses</t>
  </si>
  <si>
    <t>Pesos</t>
  </si>
  <si>
    <t>ON CLASE IV (Badlar)</t>
  </si>
  <si>
    <t>BBB (arg)</t>
  </si>
  <si>
    <t>100% del V/N</t>
  </si>
  <si>
    <t>Pesos al tipo de Cambio Inicial</t>
  </si>
  <si>
    <t>Pesos al tipo de Cambio Aplicable</t>
  </si>
  <si>
    <t>Fija a Licitar</t>
  </si>
  <si>
    <t>Badlar + Margen a Licitar</t>
  </si>
  <si>
    <t>Trimestral</t>
  </si>
  <si>
    <t>-</t>
  </si>
  <si>
    <t>MONTO DE EMISION</t>
  </si>
  <si>
    <t>MONEDA DE DENOMINACION</t>
  </si>
  <si>
    <t>MONEDA DE PAGO</t>
  </si>
  <si>
    <t>FECHA DE VENCIMIENTO</t>
  </si>
  <si>
    <t>PRECIO DE EMISION</t>
  </si>
  <si>
    <t>INTEGRACION</t>
  </si>
  <si>
    <t>AMORTIZACION</t>
  </si>
  <si>
    <t>TASA DE INTERES</t>
  </si>
  <si>
    <t>PAGO DE INTERESES</t>
  </si>
  <si>
    <t>TIPO DE CAMBIO DE INTEGRACION</t>
  </si>
  <si>
    <t>CALIFICACION (FIX Scr)</t>
  </si>
  <si>
    <t>CLASE</t>
  </si>
  <si>
    <t>ON CLASE III (Dòlar Linked)</t>
  </si>
  <si>
    <t>8 cuotas iguales al 12,5% del V/N en los meses 15, 18, 21, 24, 27, 30, 33 y 36</t>
  </si>
  <si>
    <t>Por un V/N en conjunto de hasta $ 500.000.000 ampliables a $ 700.000.000</t>
  </si>
  <si>
    <t>GARANTIA</t>
  </si>
  <si>
    <t>Cesión Fiduciara de los derechos a cobrar y percibir por parte de la emisiora en virtud del contrato de compraventa de crudo con YPF</t>
  </si>
  <si>
    <t>A los 36 meses desde la Fecha de Emisión y Liquidación</t>
  </si>
  <si>
    <t>Promedio TC BCRA 3500 últimos 3 días habiles previos a la Fecha de Licitación</t>
  </si>
  <si>
    <t>TERMINOS GENERALES</t>
  </si>
  <si>
    <t>PARTICIPANTES</t>
  </si>
  <si>
    <t>EMISOR</t>
  </si>
  <si>
    <t>ORGANIZADOR</t>
  </si>
  <si>
    <t>COLOCADORES</t>
  </si>
  <si>
    <t>ASESOR LEGAL</t>
  </si>
  <si>
    <t>Petrolera Aconcagua Energia S.A</t>
  </si>
  <si>
    <t>Banco Servicios y Transacciones S.A.</t>
  </si>
  <si>
    <t>Banco Supervielle S.A.</t>
  </si>
  <si>
    <t>Banco Mariva S.A.</t>
  </si>
  <si>
    <t>SBS Trading S.A.</t>
  </si>
  <si>
    <t>Consultatio Investments S.A.</t>
  </si>
  <si>
    <t>Adcap Securities Argentina S.A.</t>
  </si>
  <si>
    <t>Allaria Ledesma &amp; Cia S.A.</t>
  </si>
  <si>
    <t>Tavarone, Rovelli, Salim &amp; Miani</t>
  </si>
  <si>
    <t>Badlar</t>
  </si>
  <si>
    <t>Margen</t>
  </si>
  <si>
    <t>TIR</t>
  </si>
  <si>
    <t>Tasa Cupón</t>
  </si>
  <si>
    <t>TNA</t>
  </si>
  <si>
    <t>Pago Intereses</t>
  </si>
  <si>
    <t>Duration (años)</t>
  </si>
  <si>
    <t>Base</t>
  </si>
  <si>
    <t>Duration (meses)</t>
  </si>
  <si>
    <t>Fecha de Emision</t>
  </si>
  <si>
    <t>Mduration (meses)</t>
  </si>
  <si>
    <t>TIR y DURATION</t>
  </si>
  <si>
    <t>Cuota</t>
  </si>
  <si>
    <t>Fecha</t>
  </si>
  <si>
    <t xml:space="preserve">Capital </t>
  </si>
  <si>
    <t xml:space="preserve">Intereses </t>
  </si>
  <si>
    <t>Total</t>
  </si>
  <si>
    <t>Saldo de Capital</t>
  </si>
  <si>
    <t>% Amortizado</t>
  </si>
  <si>
    <t>VP</t>
  </si>
  <si>
    <t>(n*VP)/365</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</si>
  <si>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Precio que ha tenido a su disposición, a fin de determinar el eventual rendimiento que podrían tener.</t>
  </si>
  <si>
    <t>El Interesado deberá analizar cuidadosamente dicha información, junto con el Suplemento de Precio,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</si>
  <si>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 xml:space="preserve">OBLIGACIONES NEGOCIABLES PYME CNV CLASE III POR HASTA V/N U$S 5.000.000 AMPLIABLE HASTA V/N U$S 7.000.000 A TASA FIJA Y CON VENCIMIENTO A LOS 36 MESES DE LA FECHA DE EMISIÓN
</t>
  </si>
  <si>
    <t>ON Clase III (Dólar Linked)</t>
  </si>
  <si>
    <t>ON Pyme Clase III</t>
  </si>
  <si>
    <t>ON Pyme Clase IV</t>
  </si>
  <si>
    <t>ON Clase IV (Badlar)</t>
  </si>
  <si>
    <t>OBLIGACIONES NEGOCIABLES PYME CNV CLASE IV POR HASTA V/N $ 500.000.000 AMPLIABLE HASTA V/N $ 700.000.000 A TASA VARIABLE Y CON VENCIMIENTO A LOS 36 MESES DE LA FECHA DE EMISIÓN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</si>
</sst>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 &quot;€&quot;_-;\-* #,##0.00\ &quot;€&quot;_-;_-* &quot;-&quot;??\ &quot;€&quot;_-;_-@_-"/>
    <numFmt numFmtId="165" formatCode="_-* #,##0.00_-;\-* #,##0.00_-;_-* &quot;-&quot;??_-;_-@_-"/>
    <numFmt numFmtId="166" formatCode="_ * #,##0_ ;_ * \-#,##0_ ;_ * &quot;-&quot;??_ ;_ @_ "/>
    <numFmt numFmtId="167" formatCode="0.000000%"/>
    <numFmt numFmtId="168" formatCode="&quot;$&quot;\ #,##0"/>
    <numFmt numFmtId="169" formatCode="0.0000%"/>
    <numFmt numFmtId="170" formatCode="#,##0.00000000"/>
    <numFmt numFmtId="171" formatCode="0.00000%"/>
    <numFmt numFmtId="172" formatCode="0.0%"/>
    <numFmt numFmtId="173" formatCode="[$-F800]dddd\,\ mmmm\ dd\,\ yyyy"/>
    <numFmt numFmtId="174" formatCode="#,##0.00000"/>
  </numFmts>
  <fonts count="13" x14ac:knownFonts="1">
    <font>
      <sz val="11"/>
      <color theme="1"/>
      <name val="Calibri"/>
      <family val="2"/>
      <scheme val="minor"/>
    </font>
    <font>
      <b/>
      <sz val="11"/>
      <color theme="4" tint="-0.249977111117893"/>
      <name val="Calibri"/>
      <family val="2"/>
      <scheme val="minor"/>
    </font>
    <font>
      <sz val="9"/>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11"/>
      <name val="Calibri"/>
      <family val="2"/>
      <scheme val="minor"/>
    </font>
    <font>
      <u/>
      <sz val="11"/>
      <name val="Calibri"/>
      <family val="2"/>
      <scheme val="minor"/>
    </font>
    <font>
      <b/>
      <sz val="14"/>
      <name val="Calibri"/>
      <family val="2"/>
      <scheme val="minor"/>
    </font>
    <font>
      <b/>
      <sz val="12"/>
      <color rgb="FF000000"/>
      <name val="Calibri"/>
      <family val="2"/>
    </font>
    <font>
      <b/>
      <sz val="11"/>
      <name val="Calibri"/>
      <family val="2"/>
      <scheme val="minor"/>
    </font>
    <font>
      <sz val="11"/>
      <color indexed="10"/>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8" tint="-0.249977111117893"/>
        <bgColor indexed="64"/>
      </patternFill>
    </fill>
    <fill>
      <patternFill patternType="solid">
        <fgColor indexed="22"/>
        <bgColor indexed="64"/>
      </patternFill>
    </fill>
    <fill>
      <patternFill patternType="solid">
        <fgColor theme="0"/>
        <bgColor indexed="64"/>
      </patternFill>
    </fill>
    <fill>
      <patternFill patternType="solid">
        <fgColor theme="3" tint="0.59999389629810485"/>
        <bgColor indexed="64"/>
      </patternFill>
    </fill>
    <fill>
      <patternFill patternType="solid">
        <fgColor rgb="FF002060"/>
        <bgColor indexed="64"/>
      </patternFill>
    </fill>
    <fill>
      <patternFill patternType="solid">
        <fgColor theme="0" tint="-0.249977111117893"/>
        <bgColor indexed="64"/>
      </patternFill>
    </fill>
    <fill>
      <patternFill patternType="solid">
        <fgColor theme="4" tint="0.59999389629810485"/>
        <bgColor indexed="64"/>
      </patternFill>
    </fill>
  </fills>
  <borders count="2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165"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cellStyleXfs>
  <cellXfs count="123">
    <xf numFmtId="0" fontId="0" fillId="0" borderId="0" xfId="0"/>
    <xf numFmtId="0" fontId="0" fillId="0" borderId="0" xfId="0" applyAlignment="1">
      <alignment vertical="center" wrapText="1"/>
    </xf>
    <xf numFmtId="0" fontId="2" fillId="0" borderId="0" xfId="0" applyFont="1" applyAlignment="1">
      <alignment vertical="center" wrapText="1"/>
    </xf>
    <xf numFmtId="0" fontId="2" fillId="0" borderId="8" xfId="0" applyFont="1" applyBorder="1" applyAlignment="1">
      <alignment vertical="center" wrapText="1"/>
    </xf>
    <xf numFmtId="0" fontId="2" fillId="2" borderId="8" xfId="0" applyFont="1" applyFill="1" applyBorder="1" applyAlignment="1">
      <alignment vertical="center" wrapText="1"/>
    </xf>
    <xf numFmtId="0" fontId="2" fillId="0" borderId="7" xfId="0" applyFont="1" applyBorder="1" applyAlignment="1">
      <alignment vertical="center" wrapText="1"/>
    </xf>
    <xf numFmtId="0" fontId="2" fillId="0" borderId="9" xfId="0" applyFont="1" applyFill="1" applyBorder="1" applyAlignment="1">
      <alignment vertical="center" wrapText="1"/>
    </xf>
    <xf numFmtId="0" fontId="2" fillId="2" borderId="9" xfId="0" applyFont="1" applyFill="1" applyBorder="1" applyAlignment="1">
      <alignment vertical="center" wrapText="1"/>
    </xf>
    <xf numFmtId="0" fontId="4" fillId="0" borderId="4" xfId="0" applyFont="1" applyBorder="1" applyAlignment="1">
      <alignment vertical="center"/>
    </xf>
    <xf numFmtId="0" fontId="0" fillId="2" borderId="4" xfId="0" applyFill="1" applyBorder="1" applyAlignment="1">
      <alignment vertical="center"/>
    </xf>
    <xf numFmtId="0" fontId="0" fillId="0" borderId="4" xfId="0" applyBorder="1" applyAlignment="1">
      <alignment vertical="center"/>
    </xf>
    <xf numFmtId="0" fontId="2" fillId="0" borderId="8" xfId="0" applyFont="1" applyBorder="1" applyAlignment="1">
      <alignment vertical="center"/>
    </xf>
    <xf numFmtId="0" fontId="0" fillId="2" borderId="6" xfId="0" applyFill="1" applyBorder="1" applyAlignment="1">
      <alignment vertical="center"/>
    </xf>
    <xf numFmtId="0" fontId="1" fillId="0" borderId="14" xfId="0" applyFont="1" applyBorder="1" applyAlignment="1">
      <alignment horizontal="center" vertical="center" wrapText="1"/>
    </xf>
    <xf numFmtId="0" fontId="0" fillId="0" borderId="14" xfId="0" applyBorder="1" applyAlignment="1">
      <alignment horizontal="center" vertical="center" wrapText="1"/>
    </xf>
    <xf numFmtId="0" fontId="0" fillId="2" borderId="14" xfId="0" applyFill="1" applyBorder="1" applyAlignment="1">
      <alignment horizontal="center" vertical="center" wrapText="1"/>
    </xf>
    <xf numFmtId="0" fontId="1" fillId="0" borderId="14" xfId="0" applyFont="1" applyBorder="1" applyAlignment="1">
      <alignment vertical="center" wrapText="1"/>
    </xf>
    <xf numFmtId="0" fontId="2" fillId="2" borderId="14" xfId="0" applyFont="1" applyFill="1" applyBorder="1" applyAlignment="1">
      <alignment vertical="center" wrapText="1"/>
    </xf>
    <xf numFmtId="0" fontId="7" fillId="0" borderId="0" xfId="0" applyFont="1"/>
    <xf numFmtId="166" fontId="7" fillId="0" borderId="0" xfId="1" applyNumberFormat="1" applyFont="1" applyBorder="1" applyProtection="1"/>
    <xf numFmtId="0" fontId="8" fillId="0" borderId="0" xfId="0" applyFont="1"/>
    <xf numFmtId="167" fontId="7" fillId="0" borderId="0" xfId="3" applyNumberFormat="1" applyFont="1" applyBorder="1" applyProtection="1"/>
    <xf numFmtId="0" fontId="9" fillId="0" borderId="0" xfId="0" applyFont="1" applyAlignment="1">
      <alignment vertical="center" wrapText="1"/>
    </xf>
    <xf numFmtId="168" fontId="11" fillId="4" borderId="12" xfId="0" applyNumberFormat="1" applyFont="1" applyFill="1" applyBorder="1" applyAlignment="1">
      <alignment horizontal="right" vertical="center"/>
    </xf>
    <xf numFmtId="0" fontId="7" fillId="0" borderId="0" xfId="0" applyFont="1" applyAlignment="1">
      <alignment vertical="top"/>
    </xf>
    <xf numFmtId="0" fontId="7" fillId="5" borderId="13" xfId="0" applyFont="1" applyFill="1" applyBorder="1" applyAlignment="1">
      <alignment horizontal="left" vertical="center"/>
    </xf>
    <xf numFmtId="0" fontId="7" fillId="5" borderId="1" xfId="0" applyFont="1" applyFill="1" applyBorder="1" applyAlignment="1">
      <alignment horizontal="center" vertical="center"/>
    </xf>
    <xf numFmtId="169" fontId="7" fillId="0" borderId="4" xfId="3" applyNumberFormat="1" applyFont="1" applyFill="1" applyBorder="1" applyAlignment="1" applyProtection="1">
      <alignment horizontal="right" vertical="center"/>
      <protection locked="0"/>
    </xf>
    <xf numFmtId="9" fontId="7" fillId="0" borderId="0" xfId="0" applyNumberFormat="1" applyFont="1" applyAlignment="1">
      <alignment horizontal="center"/>
    </xf>
    <xf numFmtId="0" fontId="7" fillId="0" borderId="0" xfId="0" applyFont="1" applyAlignment="1">
      <alignment horizontal="center"/>
    </xf>
    <xf numFmtId="166" fontId="7" fillId="0" borderId="0" xfId="1" applyNumberFormat="1" applyFont="1" applyAlignment="1" applyProtection="1"/>
    <xf numFmtId="166" fontId="7" fillId="0" borderId="0" xfId="1" applyNumberFormat="1" applyFont="1" applyAlignment="1" applyProtection="1">
      <alignment horizontal="left"/>
    </xf>
    <xf numFmtId="0" fontId="11" fillId="5" borderId="3" xfId="0" applyFont="1" applyFill="1" applyBorder="1" applyAlignment="1">
      <alignment horizontal="left" vertical="center"/>
    </xf>
    <xf numFmtId="0" fontId="7" fillId="5" borderId="0" xfId="0" applyFont="1" applyFill="1" applyAlignment="1">
      <alignment horizontal="center" vertical="center"/>
    </xf>
    <xf numFmtId="10" fontId="11" fillId="6" borderId="4" xfId="0" applyNumberFormat="1" applyFont="1" applyFill="1" applyBorder="1" applyAlignment="1" applyProtection="1">
      <alignment horizontal="right"/>
      <protection locked="0"/>
    </xf>
    <xf numFmtId="0" fontId="11" fillId="0" borderId="13" xfId="0" applyFont="1" applyBorder="1" applyAlignment="1">
      <alignment vertical="top"/>
    </xf>
    <xf numFmtId="0" fontId="11" fillId="0" borderId="1" xfId="0" applyFont="1" applyBorder="1" applyAlignment="1">
      <alignment vertical="top"/>
    </xf>
    <xf numFmtId="10" fontId="11" fillId="0" borderId="2" xfId="3" applyNumberFormat="1" applyFont="1" applyFill="1" applyBorder="1" applyAlignment="1" applyProtection="1">
      <alignment horizontal="center"/>
    </xf>
    <xf numFmtId="0" fontId="7" fillId="0" borderId="3" xfId="0" applyFont="1" applyBorder="1" applyAlignment="1">
      <alignment horizontal="left" vertical="center"/>
    </xf>
    <xf numFmtId="0" fontId="7" fillId="0" borderId="0" xfId="0" applyFont="1" applyAlignment="1">
      <alignment horizontal="center" vertical="center"/>
    </xf>
    <xf numFmtId="169" fontId="7" fillId="0" borderId="4" xfId="3" applyNumberFormat="1" applyFont="1" applyFill="1" applyBorder="1" applyAlignment="1" applyProtection="1">
      <alignment horizontal="right" vertical="center"/>
    </xf>
    <xf numFmtId="167" fontId="7" fillId="0" borderId="0" xfId="0" applyNumberFormat="1" applyFont="1" applyAlignment="1">
      <alignment vertical="top"/>
    </xf>
    <xf numFmtId="0" fontId="11" fillId="0" borderId="3" xfId="0" applyFont="1" applyBorder="1" applyAlignment="1">
      <alignment vertical="top"/>
    </xf>
    <xf numFmtId="0" fontId="11" fillId="0" borderId="0" xfId="0" applyFont="1" applyAlignment="1">
      <alignment vertical="top"/>
    </xf>
    <xf numFmtId="10" fontId="11" fillId="0" borderId="4" xfId="3" applyNumberFormat="1" applyFont="1" applyFill="1" applyBorder="1" applyAlignment="1" applyProtection="1">
      <alignment horizontal="center"/>
    </xf>
    <xf numFmtId="170" fontId="7" fillId="0" borderId="0" xfId="2" applyNumberFormat="1" applyFont="1" applyProtection="1"/>
    <xf numFmtId="171" fontId="7" fillId="0" borderId="0" xfId="3" applyNumberFormat="1" applyFont="1" applyProtection="1"/>
    <xf numFmtId="0" fontId="7" fillId="0" borderId="4" xfId="0" applyFont="1" applyBorder="1" applyAlignment="1">
      <alignment horizontal="right" vertical="center"/>
    </xf>
    <xf numFmtId="0" fontId="7" fillId="0" borderId="3" xfId="0" applyFont="1" applyBorder="1" applyAlignment="1">
      <alignment vertical="top"/>
    </xf>
    <xf numFmtId="2" fontId="7" fillId="0" borderId="4" xfId="0" applyNumberFormat="1" applyFont="1" applyBorder="1" applyAlignment="1">
      <alignment horizontal="center"/>
    </xf>
    <xf numFmtId="10" fontId="7" fillId="0" borderId="0" xfId="0" applyNumberFormat="1" applyFont="1" applyAlignment="1">
      <alignment horizontal="center"/>
    </xf>
    <xf numFmtId="10" fontId="7" fillId="0" borderId="0" xfId="3" applyNumberFormat="1" applyFont="1" applyAlignment="1" applyProtection="1"/>
    <xf numFmtId="10" fontId="7" fillId="0" borderId="0" xfId="0" applyNumberFormat="1" applyFont="1"/>
    <xf numFmtId="169" fontId="7" fillId="0" borderId="0" xfId="0" applyNumberFormat="1" applyFont="1"/>
    <xf numFmtId="9" fontId="7" fillId="0" borderId="0" xfId="0" applyNumberFormat="1" applyFont="1"/>
    <xf numFmtId="14" fontId="7" fillId="0" borderId="0" xfId="0" applyNumberFormat="1" applyFont="1" applyAlignment="1">
      <alignment vertical="top"/>
    </xf>
    <xf numFmtId="165" fontId="7" fillId="0" borderId="0" xfId="1" applyFont="1" applyAlignment="1" applyProtection="1"/>
    <xf numFmtId="0" fontId="7" fillId="0" borderId="5" xfId="0" applyFont="1" applyBorder="1" applyAlignment="1">
      <alignment horizontal="left" vertical="center"/>
    </xf>
    <xf numFmtId="0" fontId="7" fillId="0" borderId="15" xfId="0" applyFont="1" applyBorder="1" applyAlignment="1">
      <alignment horizontal="center" vertical="center"/>
    </xf>
    <xf numFmtId="14" fontId="7" fillId="0" borderId="6" xfId="0" applyNumberFormat="1" applyFont="1" applyBorder="1" applyAlignment="1">
      <alignment horizontal="right" vertical="center"/>
    </xf>
    <xf numFmtId="0" fontId="7" fillId="0" borderId="5" xfId="0" applyFont="1" applyBorder="1" applyAlignment="1">
      <alignment vertical="top"/>
    </xf>
    <xf numFmtId="0" fontId="7" fillId="0" borderId="15" xfId="0" applyFont="1" applyBorder="1" applyAlignment="1">
      <alignment vertical="top"/>
    </xf>
    <xf numFmtId="2" fontId="7" fillId="0" borderId="6" xfId="0" applyNumberFormat="1" applyFont="1" applyBorder="1" applyAlignment="1">
      <alignment horizontal="center"/>
    </xf>
    <xf numFmtId="169" fontId="7" fillId="0" borderId="0" xfId="3" applyNumberFormat="1" applyFont="1" applyAlignment="1" applyProtection="1"/>
    <xf numFmtId="14" fontId="7" fillId="0" borderId="0" xfId="0" applyNumberFormat="1" applyFont="1"/>
    <xf numFmtId="15" fontId="7" fillId="0" borderId="0" xfId="0" applyNumberFormat="1" applyFont="1" applyAlignment="1">
      <alignment vertical="top"/>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17" xfId="0" applyFont="1" applyFill="1" applyBorder="1" applyAlignment="1">
      <alignment horizontal="center" vertical="center" wrapText="1"/>
    </xf>
    <xf numFmtId="10" fontId="11" fillId="4" borderId="18" xfId="3" applyNumberFormat="1" applyFont="1" applyFill="1" applyBorder="1" applyAlignment="1" applyProtection="1">
      <alignment horizontal="center" vertical="center" wrapText="1"/>
    </xf>
    <xf numFmtId="0" fontId="11" fillId="0" borderId="0" xfId="0" applyFont="1" applyAlignment="1">
      <alignment horizontal="center" vertical="center" wrapText="1"/>
    </xf>
    <xf numFmtId="14" fontId="11" fillId="4" borderId="16" xfId="0" applyNumberFormat="1" applyFont="1" applyFill="1" applyBorder="1" applyAlignment="1">
      <alignment horizontal="center" vertical="center"/>
    </xf>
    <xf numFmtId="3" fontId="11" fillId="8" borderId="17" xfId="0" applyNumberFormat="1" applyFont="1" applyFill="1" applyBorder="1" applyAlignment="1">
      <alignment vertical="center"/>
    </xf>
    <xf numFmtId="3" fontId="11" fillId="4" borderId="17" xfId="0" applyNumberFormat="1" applyFont="1" applyFill="1" applyBorder="1" applyAlignment="1">
      <alignment horizontal="center" vertical="center"/>
    </xf>
    <xf numFmtId="3" fontId="11" fillId="4" borderId="18" xfId="0" applyNumberFormat="1" applyFont="1" applyFill="1" applyBorder="1" applyAlignment="1">
      <alignment horizontal="center" vertical="center"/>
    </xf>
    <xf numFmtId="3" fontId="7" fillId="0" borderId="19" xfId="0" applyNumberFormat="1" applyFont="1" applyBorder="1" applyAlignment="1">
      <alignment horizontal="center" vertical="center"/>
    </xf>
    <xf numFmtId="14" fontId="7" fillId="0" borderId="19" xfId="0" applyNumberFormat="1" applyFont="1" applyBorder="1" applyAlignment="1">
      <alignment horizontal="center" vertical="center"/>
    </xf>
    <xf numFmtId="3" fontId="7" fillId="0" borderId="19" xfId="0" applyNumberFormat="1" applyFont="1" applyBorder="1" applyAlignment="1">
      <alignment vertical="center"/>
    </xf>
    <xf numFmtId="10" fontId="7" fillId="0" borderId="19" xfId="3" applyNumberFormat="1" applyFont="1" applyFill="1" applyBorder="1" applyAlignment="1" applyProtection="1">
      <alignment vertical="center"/>
    </xf>
    <xf numFmtId="172" fontId="7" fillId="0" borderId="0" xfId="3" applyNumberFormat="1" applyFont="1" applyProtection="1"/>
    <xf numFmtId="173" fontId="7" fillId="0" borderId="20" xfId="0" applyNumberFormat="1" applyFont="1" applyBorder="1" applyAlignment="1">
      <alignment horizontal="center" vertical="center"/>
    </xf>
    <xf numFmtId="3" fontId="7" fillId="0" borderId="21" xfId="0" applyNumberFormat="1" applyFont="1" applyBorder="1"/>
    <xf numFmtId="3" fontId="7" fillId="0" borderId="22" xfId="0" applyNumberFormat="1" applyFont="1" applyBorder="1"/>
    <xf numFmtId="2" fontId="7" fillId="0" borderId="0" xfId="0" applyNumberFormat="1" applyFont="1"/>
    <xf numFmtId="3" fontId="7" fillId="0" borderId="23" xfId="0" applyNumberFormat="1" applyFont="1" applyBorder="1" applyAlignment="1">
      <alignment horizontal="center" vertical="center"/>
    </xf>
    <xf numFmtId="14" fontId="7" fillId="0" borderId="23" xfId="0" applyNumberFormat="1" applyFont="1" applyBorder="1" applyAlignment="1">
      <alignment horizontal="center" vertical="center"/>
    </xf>
    <xf numFmtId="3" fontId="7" fillId="0" borderId="23" xfId="0" applyNumberFormat="1" applyFont="1" applyBorder="1" applyAlignment="1">
      <alignment vertical="center"/>
    </xf>
    <xf numFmtId="10" fontId="7" fillId="0" borderId="23" xfId="3" applyNumberFormat="1" applyFont="1" applyFill="1" applyBorder="1" applyAlignment="1" applyProtection="1">
      <alignment vertical="center"/>
    </xf>
    <xf numFmtId="10" fontId="7" fillId="0" borderId="24" xfId="3" applyNumberFormat="1" applyFont="1" applyFill="1" applyBorder="1" applyAlignment="1" applyProtection="1">
      <alignment vertical="center"/>
    </xf>
    <xf numFmtId="0" fontId="11" fillId="4" borderId="14" xfId="0" applyFont="1" applyFill="1" applyBorder="1" applyAlignment="1">
      <alignment horizontal="center"/>
    </xf>
    <xf numFmtId="3" fontId="11" fillId="4" borderId="14" xfId="0" applyNumberFormat="1" applyFont="1" applyFill="1" applyBorder="1" applyAlignment="1">
      <alignment vertical="center"/>
    </xf>
    <xf numFmtId="4" fontId="11" fillId="4" borderId="14" xfId="0" applyNumberFormat="1" applyFont="1" applyFill="1" applyBorder="1" applyAlignment="1">
      <alignment vertical="center"/>
    </xf>
    <xf numFmtId="10" fontId="11" fillId="4" borderId="14" xfId="3" applyNumberFormat="1" applyFont="1" applyFill="1" applyBorder="1" applyAlignment="1" applyProtection="1">
      <alignment vertical="center"/>
    </xf>
    <xf numFmtId="0" fontId="7" fillId="0" borderId="0" xfId="0" applyFont="1" applyAlignment="1">
      <alignment vertical="center"/>
    </xf>
    <xf numFmtId="0" fontId="11" fillId="4" borderId="16" xfId="0" applyFont="1" applyFill="1" applyBorder="1" applyAlignment="1">
      <alignment vertical="center"/>
    </xf>
    <xf numFmtId="4" fontId="11" fillId="4" borderId="17" xfId="0" applyNumberFormat="1" applyFont="1" applyFill="1" applyBorder="1" applyAlignment="1">
      <alignment vertical="center"/>
    </xf>
    <xf numFmtId="3" fontId="11" fillId="4" borderId="17" xfId="0" applyNumberFormat="1" applyFont="1" applyFill="1" applyBorder="1" applyAlignment="1">
      <alignment vertical="center"/>
    </xf>
    <xf numFmtId="3" fontId="11" fillId="4" borderId="18" xfId="0" applyNumberFormat="1" applyFont="1" applyFill="1" applyBorder="1" applyAlignment="1">
      <alignment vertical="center"/>
    </xf>
    <xf numFmtId="0" fontId="11" fillId="4" borderId="10" xfId="0" applyFont="1" applyFill="1" applyBorder="1"/>
    <xf numFmtId="0" fontId="7" fillId="4" borderId="11" xfId="0" applyFont="1" applyFill="1" applyBorder="1" applyAlignment="1">
      <alignment horizontal="center"/>
    </xf>
    <xf numFmtId="4" fontId="11" fillId="4" borderId="12" xfId="0" applyNumberFormat="1" applyFont="1" applyFill="1" applyBorder="1"/>
    <xf numFmtId="174" fontId="7" fillId="0" borderId="0" xfId="0" applyNumberFormat="1" applyFont="1"/>
    <xf numFmtId="10" fontId="11" fillId="4" borderId="12" xfId="3" applyNumberFormat="1" applyFont="1" applyFill="1" applyBorder="1" applyAlignment="1" applyProtection="1"/>
    <xf numFmtId="166" fontId="7" fillId="0" borderId="0" xfId="1" applyNumberFormat="1" applyFont="1" applyFill="1" applyAlignment="1" applyProtection="1"/>
    <xf numFmtId="169" fontId="7" fillId="9" borderId="4" xfId="3" applyNumberFormat="1" applyFont="1" applyFill="1" applyBorder="1" applyAlignment="1" applyProtection="1">
      <alignment horizontal="right" vertical="center"/>
    </xf>
    <xf numFmtId="14" fontId="7" fillId="0" borderId="24" xfId="0" applyNumberFormat="1" applyFont="1" applyBorder="1" applyAlignment="1">
      <alignment horizontal="center" vertical="center"/>
    </xf>
    <xf numFmtId="3" fontId="7" fillId="0" borderId="24" xfId="0" applyNumberFormat="1" applyFont="1" applyBorder="1" applyAlignment="1">
      <alignment vertical="center"/>
    </xf>
    <xf numFmtId="0" fontId="0" fillId="0" borderId="14" xfId="0" applyFill="1" applyBorder="1" applyAlignment="1">
      <alignment horizontal="center" vertical="center" wrapText="1"/>
    </xf>
    <xf numFmtId="0" fontId="0" fillId="2" borderId="14" xfId="0" applyFill="1" applyBorder="1" applyAlignment="1">
      <alignment horizontal="center" vertical="center" wrapText="1"/>
    </xf>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5" fillId="3" borderId="13" xfId="0" applyFont="1" applyFill="1" applyBorder="1" applyAlignment="1">
      <alignment horizontal="center"/>
    </xf>
    <xf numFmtId="0" fontId="5" fillId="3" borderId="2" xfId="0" applyFont="1" applyFill="1" applyBorder="1" applyAlignment="1">
      <alignment horizontal="center"/>
    </xf>
    <xf numFmtId="0" fontId="0" fillId="0" borderId="14" xfId="0" applyBorder="1" applyAlignment="1">
      <alignment horizontal="center" vertical="center" wrapText="1"/>
    </xf>
    <xf numFmtId="0" fontId="12" fillId="0" borderId="0" xfId="0" applyFont="1" applyAlignment="1">
      <alignment horizontal="center" vertical="center" wrapText="1"/>
    </xf>
    <xf numFmtId="0" fontId="9" fillId="0" borderId="0" xfId="0" applyFont="1" applyAlignment="1">
      <alignment horizontal="center" vertical="center" wrapText="1"/>
    </xf>
    <xf numFmtId="0" fontId="11" fillId="4" borderId="10" xfId="0" applyFont="1" applyFill="1" applyBorder="1" applyAlignment="1">
      <alignment horizontal="left" vertical="center"/>
    </xf>
    <xf numFmtId="0" fontId="11" fillId="4" borderId="11" xfId="0" applyFont="1" applyFill="1" applyBorder="1" applyAlignment="1">
      <alignment horizontal="left" vertical="center"/>
    </xf>
    <xf numFmtId="0" fontId="10" fillId="0" borderId="0" xfId="0" applyFont="1" applyAlignment="1">
      <alignment horizontal="center" vertical="center" wrapText="1"/>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5</xdr:row>
      <xdr:rowOff>142875</xdr:rowOff>
    </xdr:from>
    <xdr:to>
      <xdr:col>3</xdr:col>
      <xdr:colOff>918210</xdr:colOff>
      <xdr:row>7</xdr:row>
      <xdr:rowOff>218440</xdr:rowOff>
    </xdr:to>
    <xdr:pic>
      <xdr:nvPicPr>
        <xdr:cNvPr id="6" name="Imagen 5">
          <a:extLst>
            <a:ext uri="{FF2B5EF4-FFF2-40B4-BE49-F238E27FC236}">
              <a16:creationId xmlns:a16="http://schemas.microsoft.com/office/drawing/2014/main" xmlns="" id="{5979E098-9982-4B39-816F-E1D9DB4170A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333375"/>
          <a:ext cx="2146935" cy="6756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5</xdr:row>
      <xdr:rowOff>142875</xdr:rowOff>
    </xdr:from>
    <xdr:to>
      <xdr:col>3</xdr:col>
      <xdr:colOff>918210</xdr:colOff>
      <xdr:row>7</xdr:row>
      <xdr:rowOff>218440</xdr:rowOff>
    </xdr:to>
    <xdr:pic>
      <xdr:nvPicPr>
        <xdr:cNvPr id="3" name="Imagen 2">
          <a:extLst>
            <a:ext uri="{FF2B5EF4-FFF2-40B4-BE49-F238E27FC236}">
              <a16:creationId xmlns:a16="http://schemas.microsoft.com/office/drawing/2014/main" xmlns="" id="{22432A3B-8E7A-4041-B700-61468876DAE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095375"/>
          <a:ext cx="2146935" cy="67564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8"/>
  <sheetViews>
    <sheetView showGridLines="0" workbookViewId="0">
      <selection activeCell="C21" sqref="C21"/>
    </sheetView>
  </sheetViews>
  <sheetFormatPr baseColWidth="10" defaultRowHeight="15" x14ac:dyDescent="0.25"/>
  <cols>
    <col min="2" max="2" width="24.42578125" customWidth="1"/>
    <col min="3" max="4" width="36.7109375" customWidth="1"/>
    <col min="5" max="5" width="3.7109375" customWidth="1"/>
    <col min="6" max="6" width="22" customWidth="1"/>
    <col min="7" max="7" width="33.140625" bestFit="1" customWidth="1"/>
  </cols>
  <sheetData>
    <row r="3" spans="2:7" x14ac:dyDescent="0.25">
      <c r="B3" s="109" t="s">
        <v>30</v>
      </c>
      <c r="C3" s="110"/>
      <c r="D3" s="111"/>
      <c r="F3" s="112" t="s">
        <v>31</v>
      </c>
      <c r="G3" s="113"/>
    </row>
    <row r="4" spans="2:7" ht="20.100000000000001" customHeight="1" x14ac:dyDescent="0.25">
      <c r="B4" s="5" t="s">
        <v>22</v>
      </c>
      <c r="C4" s="13" t="s">
        <v>23</v>
      </c>
      <c r="D4" s="13" t="s">
        <v>2</v>
      </c>
      <c r="E4" s="1"/>
      <c r="F4" s="3" t="s">
        <v>32</v>
      </c>
      <c r="G4" s="8" t="s">
        <v>36</v>
      </c>
    </row>
    <row r="5" spans="2:7" ht="30.75" customHeight="1" x14ac:dyDescent="0.25">
      <c r="B5" s="17" t="s">
        <v>11</v>
      </c>
      <c r="C5" s="108" t="s">
        <v>25</v>
      </c>
      <c r="D5" s="108"/>
      <c r="E5" s="1"/>
      <c r="F5" s="4" t="s">
        <v>33</v>
      </c>
      <c r="G5" s="9" t="s">
        <v>37</v>
      </c>
    </row>
    <row r="6" spans="2:7" ht="20.100000000000001" customHeight="1" x14ac:dyDescent="0.25">
      <c r="B6" s="3" t="s">
        <v>12</v>
      </c>
      <c r="C6" s="14" t="s">
        <v>0</v>
      </c>
      <c r="D6" s="14" t="s">
        <v>1</v>
      </c>
      <c r="E6" s="1"/>
      <c r="F6" s="3" t="s">
        <v>34</v>
      </c>
      <c r="G6" s="10" t="s">
        <v>38</v>
      </c>
    </row>
    <row r="7" spans="2:7" ht="30.75" customHeight="1" x14ac:dyDescent="0.25">
      <c r="B7" s="17" t="s">
        <v>13</v>
      </c>
      <c r="C7" s="15" t="s">
        <v>6</v>
      </c>
      <c r="D7" s="15" t="s">
        <v>1</v>
      </c>
      <c r="E7" s="1"/>
      <c r="F7" s="11"/>
      <c r="G7" s="10" t="s">
        <v>39</v>
      </c>
    </row>
    <row r="8" spans="2:7" ht="20.100000000000001" customHeight="1" x14ac:dyDescent="0.25">
      <c r="B8" s="3" t="s">
        <v>14</v>
      </c>
      <c r="C8" s="114" t="s">
        <v>28</v>
      </c>
      <c r="D8" s="114"/>
      <c r="E8" s="1"/>
      <c r="F8" s="11"/>
      <c r="G8" s="10" t="s">
        <v>40</v>
      </c>
    </row>
    <row r="9" spans="2:7" ht="20.100000000000001" customHeight="1" x14ac:dyDescent="0.25">
      <c r="B9" s="17" t="s">
        <v>15</v>
      </c>
      <c r="C9" s="108" t="s">
        <v>4</v>
      </c>
      <c r="D9" s="108"/>
      <c r="E9" s="1"/>
      <c r="F9" s="11"/>
      <c r="G9" s="10" t="s">
        <v>43</v>
      </c>
    </row>
    <row r="10" spans="2:7" ht="20.100000000000001" customHeight="1" x14ac:dyDescent="0.25">
      <c r="B10" s="3" t="s">
        <v>16</v>
      </c>
      <c r="C10" s="14" t="s">
        <v>5</v>
      </c>
      <c r="D10" s="14" t="s">
        <v>1</v>
      </c>
      <c r="E10" s="1"/>
      <c r="F10" s="11"/>
      <c r="G10" s="10" t="s">
        <v>41</v>
      </c>
    </row>
    <row r="11" spans="2:7" ht="26.25" customHeight="1" x14ac:dyDescent="0.25">
      <c r="B11" s="17" t="s">
        <v>17</v>
      </c>
      <c r="C11" s="108" t="s">
        <v>24</v>
      </c>
      <c r="D11" s="108"/>
      <c r="E11" s="1"/>
      <c r="F11" s="11"/>
      <c r="G11" s="10" t="s">
        <v>42</v>
      </c>
    </row>
    <row r="12" spans="2:7" ht="20.100000000000001" customHeight="1" x14ac:dyDescent="0.25">
      <c r="B12" s="3" t="s">
        <v>18</v>
      </c>
      <c r="C12" s="13" t="s">
        <v>7</v>
      </c>
      <c r="D12" s="16" t="s">
        <v>8</v>
      </c>
      <c r="E12" s="1"/>
      <c r="F12" s="7" t="s">
        <v>35</v>
      </c>
      <c r="G12" s="12" t="s">
        <v>44</v>
      </c>
    </row>
    <row r="13" spans="2:7" ht="20.100000000000001" customHeight="1" x14ac:dyDescent="0.25">
      <c r="B13" s="17" t="s">
        <v>19</v>
      </c>
      <c r="C13" s="108" t="s">
        <v>9</v>
      </c>
      <c r="D13" s="108"/>
      <c r="E13" s="1"/>
    </row>
    <row r="14" spans="2:7" ht="47.25" customHeight="1" x14ac:dyDescent="0.25">
      <c r="B14" s="3" t="s">
        <v>20</v>
      </c>
      <c r="C14" s="14" t="s">
        <v>29</v>
      </c>
      <c r="D14" s="14" t="s">
        <v>10</v>
      </c>
      <c r="E14" s="1"/>
      <c r="F14" s="1"/>
    </row>
    <row r="15" spans="2:7" ht="27.75" customHeight="1" x14ac:dyDescent="0.25">
      <c r="B15" s="17" t="s">
        <v>26</v>
      </c>
      <c r="C15" s="108" t="s">
        <v>27</v>
      </c>
      <c r="D15" s="108"/>
      <c r="E15" s="1"/>
      <c r="F15" s="1"/>
    </row>
    <row r="16" spans="2:7" ht="20.100000000000001" customHeight="1" x14ac:dyDescent="0.25">
      <c r="B16" s="6" t="s">
        <v>21</v>
      </c>
      <c r="C16" s="107" t="s">
        <v>3</v>
      </c>
      <c r="D16" s="107"/>
      <c r="E16" s="1"/>
      <c r="F16" s="1"/>
    </row>
    <row r="17" spans="2:6" ht="20.100000000000001" customHeight="1" x14ac:dyDescent="0.25">
      <c r="B17" s="2"/>
      <c r="C17" s="1"/>
      <c r="D17" s="1"/>
      <c r="E17" s="1"/>
      <c r="F17" s="1"/>
    </row>
    <row r="18" spans="2:6" ht="20.100000000000001" customHeight="1" x14ac:dyDescent="0.25">
      <c r="B18" s="1"/>
      <c r="C18" s="1"/>
      <c r="D18" s="1"/>
      <c r="E18" s="1"/>
      <c r="F18" s="1"/>
    </row>
  </sheetData>
  <mergeCells count="9">
    <mergeCell ref="C16:D16"/>
    <mergeCell ref="C15:D15"/>
    <mergeCell ref="B3:D3"/>
    <mergeCell ref="F3:G3"/>
    <mergeCell ref="C9:D9"/>
    <mergeCell ref="C13:D13"/>
    <mergeCell ref="C5:D5"/>
    <mergeCell ref="C8:D8"/>
    <mergeCell ref="C11:D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56"/>
  <sheetViews>
    <sheetView showGridLines="0" tabSelected="1" topLeftCell="A5" workbookViewId="0">
      <selection activeCell="J11" sqref="J11"/>
    </sheetView>
  </sheetViews>
  <sheetFormatPr baseColWidth="10" defaultRowHeight="15" x14ac:dyDescent="0.25"/>
  <cols>
    <col min="1" max="1" width="3.42578125" style="18" customWidth="1"/>
    <col min="2" max="2" width="9.28515625" style="18" customWidth="1"/>
    <col min="3" max="3" width="10.7109375" style="18" bestFit="1" customWidth="1"/>
    <col min="4" max="4" width="14.140625" style="18" customWidth="1"/>
    <col min="5" max="5" width="13.28515625" style="18" customWidth="1"/>
    <col min="6" max="6" width="13.7109375" style="18" customWidth="1"/>
    <col min="7" max="7" width="13.140625" style="18" customWidth="1"/>
    <col min="8" max="8" width="12.85546875" style="18" customWidth="1"/>
    <col min="9" max="9" width="7.28515625" style="18" customWidth="1"/>
    <col min="10" max="10" width="33.85546875" style="18" bestFit="1" customWidth="1"/>
    <col min="11" max="11" width="14.7109375" style="18" bestFit="1" customWidth="1"/>
    <col min="12" max="12" width="11.140625" style="18" bestFit="1" customWidth="1"/>
    <col min="13" max="13" width="10.7109375" style="18" customWidth="1"/>
    <col min="14" max="14" width="2.140625" style="18" customWidth="1"/>
    <col min="15" max="15" width="11.42578125" style="18"/>
    <col min="16" max="16" width="15.28515625" style="18" bestFit="1" customWidth="1"/>
    <col min="17" max="256" width="11.42578125" style="18"/>
    <col min="257" max="257" width="3.42578125" style="18" customWidth="1"/>
    <col min="258" max="258" width="9.28515625" style="18" customWidth="1"/>
    <col min="259" max="259" width="10.7109375" style="18" bestFit="1" customWidth="1"/>
    <col min="260" max="260" width="14.140625" style="18" customWidth="1"/>
    <col min="261" max="261" width="13.28515625" style="18" customWidth="1"/>
    <col min="262" max="262" width="13.7109375" style="18" customWidth="1"/>
    <col min="263" max="263" width="13.140625" style="18" customWidth="1"/>
    <col min="264" max="264" width="12.85546875" style="18" customWidth="1"/>
    <col min="265" max="265" width="7.28515625" style="18" customWidth="1"/>
    <col min="266" max="266" width="33.85546875" style="18" bestFit="1" customWidth="1"/>
    <col min="267" max="267" width="14.7109375" style="18" bestFit="1" customWidth="1"/>
    <col min="268" max="268" width="11.140625" style="18" bestFit="1" customWidth="1"/>
    <col min="269" max="269" width="10.7109375" style="18" customWidth="1"/>
    <col min="270" max="270" width="2.140625" style="18" customWidth="1"/>
    <col min="271" max="271" width="11.42578125" style="18"/>
    <col min="272" max="272" width="15.28515625" style="18" bestFit="1" customWidth="1"/>
    <col min="273" max="512" width="11.42578125" style="18"/>
    <col min="513" max="513" width="3.42578125" style="18" customWidth="1"/>
    <col min="514" max="514" width="9.28515625" style="18" customWidth="1"/>
    <col min="515" max="515" width="10.7109375" style="18" bestFit="1" customWidth="1"/>
    <col min="516" max="516" width="14.140625" style="18" customWidth="1"/>
    <col min="517" max="517" width="13.28515625" style="18" customWidth="1"/>
    <col min="518" max="518" width="13.7109375" style="18" customWidth="1"/>
    <col min="519" max="519" width="13.140625" style="18" customWidth="1"/>
    <col min="520" max="520" width="12.85546875" style="18" customWidth="1"/>
    <col min="521" max="521" width="7.28515625" style="18" customWidth="1"/>
    <col min="522" max="522" width="33.85546875" style="18" bestFit="1" customWidth="1"/>
    <col min="523" max="523" width="14.7109375" style="18" bestFit="1" customWidth="1"/>
    <col min="524" max="524" width="11.140625" style="18" bestFit="1" customWidth="1"/>
    <col min="525" max="525" width="10.7109375" style="18" customWidth="1"/>
    <col min="526" max="526" width="2.140625" style="18" customWidth="1"/>
    <col min="527" max="527" width="11.42578125" style="18"/>
    <col min="528" max="528" width="15.28515625" style="18" bestFit="1" customWidth="1"/>
    <col min="529" max="768" width="11.42578125" style="18"/>
    <col min="769" max="769" width="3.42578125" style="18" customWidth="1"/>
    <col min="770" max="770" width="9.28515625" style="18" customWidth="1"/>
    <col min="771" max="771" width="10.7109375" style="18" bestFit="1" customWidth="1"/>
    <col min="772" max="772" width="14.140625" style="18" customWidth="1"/>
    <col min="773" max="773" width="13.28515625" style="18" customWidth="1"/>
    <col min="774" max="774" width="13.7109375" style="18" customWidth="1"/>
    <col min="775" max="775" width="13.140625" style="18" customWidth="1"/>
    <col min="776" max="776" width="12.85546875" style="18" customWidth="1"/>
    <col min="777" max="777" width="7.28515625" style="18" customWidth="1"/>
    <col min="778" max="778" width="33.85546875" style="18" bestFit="1" customWidth="1"/>
    <col min="779" max="779" width="14.7109375" style="18" bestFit="1" customWidth="1"/>
    <col min="780" max="780" width="11.140625" style="18" bestFit="1" customWidth="1"/>
    <col min="781" max="781" width="10.7109375" style="18" customWidth="1"/>
    <col min="782" max="782" width="2.140625" style="18" customWidth="1"/>
    <col min="783" max="783" width="11.42578125" style="18"/>
    <col min="784" max="784" width="15.28515625" style="18" bestFit="1" customWidth="1"/>
    <col min="785" max="1024" width="11.42578125" style="18"/>
    <col min="1025" max="1025" width="3.42578125" style="18" customWidth="1"/>
    <col min="1026" max="1026" width="9.28515625" style="18" customWidth="1"/>
    <col min="1027" max="1027" width="10.7109375" style="18" bestFit="1" customWidth="1"/>
    <col min="1028" max="1028" width="14.140625" style="18" customWidth="1"/>
    <col min="1029" max="1029" width="13.28515625" style="18" customWidth="1"/>
    <col min="1030" max="1030" width="13.7109375" style="18" customWidth="1"/>
    <col min="1031" max="1031" width="13.140625" style="18" customWidth="1"/>
    <col min="1032" max="1032" width="12.85546875" style="18" customWidth="1"/>
    <col min="1033" max="1033" width="7.28515625" style="18" customWidth="1"/>
    <col min="1034" max="1034" width="33.85546875" style="18" bestFit="1" customWidth="1"/>
    <col min="1035" max="1035" width="14.7109375" style="18" bestFit="1" customWidth="1"/>
    <col min="1036" max="1036" width="11.140625" style="18" bestFit="1" customWidth="1"/>
    <col min="1037" max="1037" width="10.7109375" style="18" customWidth="1"/>
    <col min="1038" max="1038" width="2.140625" style="18" customWidth="1"/>
    <col min="1039" max="1039" width="11.42578125" style="18"/>
    <col min="1040" max="1040" width="15.28515625" style="18" bestFit="1" customWidth="1"/>
    <col min="1041" max="1280" width="11.42578125" style="18"/>
    <col min="1281" max="1281" width="3.42578125" style="18" customWidth="1"/>
    <col min="1282" max="1282" width="9.28515625" style="18" customWidth="1"/>
    <col min="1283" max="1283" width="10.7109375" style="18" bestFit="1" customWidth="1"/>
    <col min="1284" max="1284" width="14.140625" style="18" customWidth="1"/>
    <col min="1285" max="1285" width="13.28515625" style="18" customWidth="1"/>
    <col min="1286" max="1286" width="13.7109375" style="18" customWidth="1"/>
    <col min="1287" max="1287" width="13.140625" style="18" customWidth="1"/>
    <col min="1288" max="1288" width="12.85546875" style="18" customWidth="1"/>
    <col min="1289" max="1289" width="7.28515625" style="18" customWidth="1"/>
    <col min="1290" max="1290" width="33.85546875" style="18" bestFit="1" customWidth="1"/>
    <col min="1291" max="1291" width="14.7109375" style="18" bestFit="1" customWidth="1"/>
    <col min="1292" max="1292" width="11.140625" style="18" bestFit="1" customWidth="1"/>
    <col min="1293" max="1293" width="10.7109375" style="18" customWidth="1"/>
    <col min="1294" max="1294" width="2.140625" style="18" customWidth="1"/>
    <col min="1295" max="1295" width="11.42578125" style="18"/>
    <col min="1296" max="1296" width="15.28515625" style="18" bestFit="1" customWidth="1"/>
    <col min="1297" max="1536" width="11.42578125" style="18"/>
    <col min="1537" max="1537" width="3.42578125" style="18" customWidth="1"/>
    <col min="1538" max="1538" width="9.28515625" style="18" customWidth="1"/>
    <col min="1539" max="1539" width="10.7109375" style="18" bestFit="1" customWidth="1"/>
    <col min="1540" max="1540" width="14.140625" style="18" customWidth="1"/>
    <col min="1541" max="1541" width="13.28515625" style="18" customWidth="1"/>
    <col min="1542" max="1542" width="13.7109375" style="18" customWidth="1"/>
    <col min="1543" max="1543" width="13.140625" style="18" customWidth="1"/>
    <col min="1544" max="1544" width="12.85546875" style="18" customWidth="1"/>
    <col min="1545" max="1545" width="7.28515625" style="18" customWidth="1"/>
    <col min="1546" max="1546" width="33.85546875" style="18" bestFit="1" customWidth="1"/>
    <col min="1547" max="1547" width="14.7109375" style="18" bestFit="1" customWidth="1"/>
    <col min="1548" max="1548" width="11.140625" style="18" bestFit="1" customWidth="1"/>
    <col min="1549" max="1549" width="10.7109375" style="18" customWidth="1"/>
    <col min="1550" max="1550" width="2.140625" style="18" customWidth="1"/>
    <col min="1551" max="1551" width="11.42578125" style="18"/>
    <col min="1552" max="1552" width="15.28515625" style="18" bestFit="1" customWidth="1"/>
    <col min="1553" max="1792" width="11.42578125" style="18"/>
    <col min="1793" max="1793" width="3.42578125" style="18" customWidth="1"/>
    <col min="1794" max="1794" width="9.28515625" style="18" customWidth="1"/>
    <col min="1795" max="1795" width="10.7109375" style="18" bestFit="1" customWidth="1"/>
    <col min="1796" max="1796" width="14.140625" style="18" customWidth="1"/>
    <col min="1797" max="1797" width="13.28515625" style="18" customWidth="1"/>
    <col min="1798" max="1798" width="13.7109375" style="18" customWidth="1"/>
    <col min="1799" max="1799" width="13.140625" style="18" customWidth="1"/>
    <col min="1800" max="1800" width="12.85546875" style="18" customWidth="1"/>
    <col min="1801" max="1801" width="7.28515625" style="18" customWidth="1"/>
    <col min="1802" max="1802" width="33.85546875" style="18" bestFit="1" customWidth="1"/>
    <col min="1803" max="1803" width="14.7109375" style="18" bestFit="1" customWidth="1"/>
    <col min="1804" max="1804" width="11.140625" style="18" bestFit="1" customWidth="1"/>
    <col min="1805" max="1805" width="10.7109375" style="18" customWidth="1"/>
    <col min="1806" max="1806" width="2.140625" style="18" customWidth="1"/>
    <col min="1807" max="1807" width="11.42578125" style="18"/>
    <col min="1808" max="1808" width="15.28515625" style="18" bestFit="1" customWidth="1"/>
    <col min="1809" max="2048" width="11.42578125" style="18"/>
    <col min="2049" max="2049" width="3.42578125" style="18" customWidth="1"/>
    <col min="2050" max="2050" width="9.28515625" style="18" customWidth="1"/>
    <col min="2051" max="2051" width="10.7109375" style="18" bestFit="1" customWidth="1"/>
    <col min="2052" max="2052" width="14.140625" style="18" customWidth="1"/>
    <col min="2053" max="2053" width="13.28515625" style="18" customWidth="1"/>
    <col min="2054" max="2054" width="13.7109375" style="18" customWidth="1"/>
    <col min="2055" max="2055" width="13.140625" style="18" customWidth="1"/>
    <col min="2056" max="2056" width="12.85546875" style="18" customWidth="1"/>
    <col min="2057" max="2057" width="7.28515625" style="18" customWidth="1"/>
    <col min="2058" max="2058" width="33.85546875" style="18" bestFit="1" customWidth="1"/>
    <col min="2059" max="2059" width="14.7109375" style="18" bestFit="1" customWidth="1"/>
    <col min="2060" max="2060" width="11.140625" style="18" bestFit="1" customWidth="1"/>
    <col min="2061" max="2061" width="10.7109375" style="18" customWidth="1"/>
    <col min="2062" max="2062" width="2.140625" style="18" customWidth="1"/>
    <col min="2063" max="2063" width="11.42578125" style="18"/>
    <col min="2064" max="2064" width="15.28515625" style="18" bestFit="1" customWidth="1"/>
    <col min="2065" max="2304" width="11.42578125" style="18"/>
    <col min="2305" max="2305" width="3.42578125" style="18" customWidth="1"/>
    <col min="2306" max="2306" width="9.28515625" style="18" customWidth="1"/>
    <col min="2307" max="2307" width="10.7109375" style="18" bestFit="1" customWidth="1"/>
    <col min="2308" max="2308" width="14.140625" style="18" customWidth="1"/>
    <col min="2309" max="2309" width="13.28515625" style="18" customWidth="1"/>
    <col min="2310" max="2310" width="13.7109375" style="18" customWidth="1"/>
    <col min="2311" max="2311" width="13.140625" style="18" customWidth="1"/>
    <col min="2312" max="2312" width="12.85546875" style="18" customWidth="1"/>
    <col min="2313" max="2313" width="7.28515625" style="18" customWidth="1"/>
    <col min="2314" max="2314" width="33.85546875" style="18" bestFit="1" customWidth="1"/>
    <col min="2315" max="2315" width="14.7109375" style="18" bestFit="1" customWidth="1"/>
    <col min="2316" max="2316" width="11.140625" style="18" bestFit="1" customWidth="1"/>
    <col min="2317" max="2317" width="10.7109375" style="18" customWidth="1"/>
    <col min="2318" max="2318" width="2.140625" style="18" customWidth="1"/>
    <col min="2319" max="2319" width="11.42578125" style="18"/>
    <col min="2320" max="2320" width="15.28515625" style="18" bestFit="1" customWidth="1"/>
    <col min="2321" max="2560" width="11.42578125" style="18"/>
    <col min="2561" max="2561" width="3.42578125" style="18" customWidth="1"/>
    <col min="2562" max="2562" width="9.28515625" style="18" customWidth="1"/>
    <col min="2563" max="2563" width="10.7109375" style="18" bestFit="1" customWidth="1"/>
    <col min="2564" max="2564" width="14.140625" style="18" customWidth="1"/>
    <col min="2565" max="2565" width="13.28515625" style="18" customWidth="1"/>
    <col min="2566" max="2566" width="13.7109375" style="18" customWidth="1"/>
    <col min="2567" max="2567" width="13.140625" style="18" customWidth="1"/>
    <col min="2568" max="2568" width="12.85546875" style="18" customWidth="1"/>
    <col min="2569" max="2569" width="7.28515625" style="18" customWidth="1"/>
    <col min="2570" max="2570" width="33.85546875" style="18" bestFit="1" customWidth="1"/>
    <col min="2571" max="2571" width="14.7109375" style="18" bestFit="1" customWidth="1"/>
    <col min="2572" max="2572" width="11.140625" style="18" bestFit="1" customWidth="1"/>
    <col min="2573" max="2573" width="10.7109375" style="18" customWidth="1"/>
    <col min="2574" max="2574" width="2.140625" style="18" customWidth="1"/>
    <col min="2575" max="2575" width="11.42578125" style="18"/>
    <col min="2576" max="2576" width="15.28515625" style="18" bestFit="1" customWidth="1"/>
    <col min="2577" max="2816" width="11.42578125" style="18"/>
    <col min="2817" max="2817" width="3.42578125" style="18" customWidth="1"/>
    <col min="2818" max="2818" width="9.28515625" style="18" customWidth="1"/>
    <col min="2819" max="2819" width="10.7109375" style="18" bestFit="1" customWidth="1"/>
    <col min="2820" max="2820" width="14.140625" style="18" customWidth="1"/>
    <col min="2821" max="2821" width="13.28515625" style="18" customWidth="1"/>
    <col min="2822" max="2822" width="13.7109375" style="18" customWidth="1"/>
    <col min="2823" max="2823" width="13.140625" style="18" customWidth="1"/>
    <col min="2824" max="2824" width="12.85546875" style="18" customWidth="1"/>
    <col min="2825" max="2825" width="7.28515625" style="18" customWidth="1"/>
    <col min="2826" max="2826" width="33.85546875" style="18" bestFit="1" customWidth="1"/>
    <col min="2827" max="2827" width="14.7109375" style="18" bestFit="1" customWidth="1"/>
    <col min="2828" max="2828" width="11.140625" style="18" bestFit="1" customWidth="1"/>
    <col min="2829" max="2829" width="10.7109375" style="18" customWidth="1"/>
    <col min="2830" max="2830" width="2.140625" style="18" customWidth="1"/>
    <col min="2831" max="2831" width="11.42578125" style="18"/>
    <col min="2832" max="2832" width="15.28515625" style="18" bestFit="1" customWidth="1"/>
    <col min="2833" max="3072" width="11.42578125" style="18"/>
    <col min="3073" max="3073" width="3.42578125" style="18" customWidth="1"/>
    <col min="3074" max="3074" width="9.28515625" style="18" customWidth="1"/>
    <col min="3075" max="3075" width="10.7109375" style="18" bestFit="1" customWidth="1"/>
    <col min="3076" max="3076" width="14.140625" style="18" customWidth="1"/>
    <col min="3077" max="3077" width="13.28515625" style="18" customWidth="1"/>
    <col min="3078" max="3078" width="13.7109375" style="18" customWidth="1"/>
    <col min="3079" max="3079" width="13.140625" style="18" customWidth="1"/>
    <col min="3080" max="3080" width="12.85546875" style="18" customWidth="1"/>
    <col min="3081" max="3081" width="7.28515625" style="18" customWidth="1"/>
    <col min="3082" max="3082" width="33.85546875" style="18" bestFit="1" customWidth="1"/>
    <col min="3083" max="3083" width="14.7109375" style="18" bestFit="1" customWidth="1"/>
    <col min="3084" max="3084" width="11.140625" style="18" bestFit="1" customWidth="1"/>
    <col min="3085" max="3085" width="10.7109375" style="18" customWidth="1"/>
    <col min="3086" max="3086" width="2.140625" style="18" customWidth="1"/>
    <col min="3087" max="3087" width="11.42578125" style="18"/>
    <col min="3088" max="3088" width="15.28515625" style="18" bestFit="1" customWidth="1"/>
    <col min="3089" max="3328" width="11.42578125" style="18"/>
    <col min="3329" max="3329" width="3.42578125" style="18" customWidth="1"/>
    <col min="3330" max="3330" width="9.28515625" style="18" customWidth="1"/>
    <col min="3331" max="3331" width="10.7109375" style="18" bestFit="1" customWidth="1"/>
    <col min="3332" max="3332" width="14.140625" style="18" customWidth="1"/>
    <col min="3333" max="3333" width="13.28515625" style="18" customWidth="1"/>
    <col min="3334" max="3334" width="13.7109375" style="18" customWidth="1"/>
    <col min="3335" max="3335" width="13.140625" style="18" customWidth="1"/>
    <col min="3336" max="3336" width="12.85546875" style="18" customWidth="1"/>
    <col min="3337" max="3337" width="7.28515625" style="18" customWidth="1"/>
    <col min="3338" max="3338" width="33.85546875" style="18" bestFit="1" customWidth="1"/>
    <col min="3339" max="3339" width="14.7109375" style="18" bestFit="1" customWidth="1"/>
    <col min="3340" max="3340" width="11.140625" style="18" bestFit="1" customWidth="1"/>
    <col min="3341" max="3341" width="10.7109375" style="18" customWidth="1"/>
    <col min="3342" max="3342" width="2.140625" style="18" customWidth="1"/>
    <col min="3343" max="3343" width="11.42578125" style="18"/>
    <col min="3344" max="3344" width="15.28515625" style="18" bestFit="1" customWidth="1"/>
    <col min="3345" max="3584" width="11.42578125" style="18"/>
    <col min="3585" max="3585" width="3.42578125" style="18" customWidth="1"/>
    <col min="3586" max="3586" width="9.28515625" style="18" customWidth="1"/>
    <col min="3587" max="3587" width="10.7109375" style="18" bestFit="1" customWidth="1"/>
    <col min="3588" max="3588" width="14.140625" style="18" customWidth="1"/>
    <col min="3589" max="3589" width="13.28515625" style="18" customWidth="1"/>
    <col min="3590" max="3590" width="13.7109375" style="18" customWidth="1"/>
    <col min="3591" max="3591" width="13.140625" style="18" customWidth="1"/>
    <col min="3592" max="3592" width="12.85546875" style="18" customWidth="1"/>
    <col min="3593" max="3593" width="7.28515625" style="18" customWidth="1"/>
    <col min="3594" max="3594" width="33.85546875" style="18" bestFit="1" customWidth="1"/>
    <col min="3595" max="3595" width="14.7109375" style="18" bestFit="1" customWidth="1"/>
    <col min="3596" max="3596" width="11.140625" style="18" bestFit="1" customWidth="1"/>
    <col min="3597" max="3597" width="10.7109375" style="18" customWidth="1"/>
    <col min="3598" max="3598" width="2.140625" style="18" customWidth="1"/>
    <col min="3599" max="3599" width="11.42578125" style="18"/>
    <col min="3600" max="3600" width="15.28515625" style="18" bestFit="1" customWidth="1"/>
    <col min="3601" max="3840" width="11.42578125" style="18"/>
    <col min="3841" max="3841" width="3.42578125" style="18" customWidth="1"/>
    <col min="3842" max="3842" width="9.28515625" style="18" customWidth="1"/>
    <col min="3843" max="3843" width="10.7109375" style="18" bestFit="1" customWidth="1"/>
    <col min="3844" max="3844" width="14.140625" style="18" customWidth="1"/>
    <col min="3845" max="3845" width="13.28515625" style="18" customWidth="1"/>
    <col min="3846" max="3846" width="13.7109375" style="18" customWidth="1"/>
    <col min="3847" max="3847" width="13.140625" style="18" customWidth="1"/>
    <col min="3848" max="3848" width="12.85546875" style="18" customWidth="1"/>
    <col min="3849" max="3849" width="7.28515625" style="18" customWidth="1"/>
    <col min="3850" max="3850" width="33.85546875" style="18" bestFit="1" customWidth="1"/>
    <col min="3851" max="3851" width="14.7109375" style="18" bestFit="1" customWidth="1"/>
    <col min="3852" max="3852" width="11.140625" style="18" bestFit="1" customWidth="1"/>
    <col min="3853" max="3853" width="10.7109375" style="18" customWidth="1"/>
    <col min="3854" max="3854" width="2.140625" style="18" customWidth="1"/>
    <col min="3855" max="3855" width="11.42578125" style="18"/>
    <col min="3856" max="3856" width="15.28515625" style="18" bestFit="1" customWidth="1"/>
    <col min="3857" max="4096" width="11.42578125" style="18"/>
    <col min="4097" max="4097" width="3.42578125" style="18" customWidth="1"/>
    <col min="4098" max="4098" width="9.28515625" style="18" customWidth="1"/>
    <col min="4099" max="4099" width="10.7109375" style="18" bestFit="1" customWidth="1"/>
    <col min="4100" max="4100" width="14.140625" style="18" customWidth="1"/>
    <col min="4101" max="4101" width="13.28515625" style="18" customWidth="1"/>
    <col min="4102" max="4102" width="13.7109375" style="18" customWidth="1"/>
    <col min="4103" max="4103" width="13.140625" style="18" customWidth="1"/>
    <col min="4104" max="4104" width="12.85546875" style="18" customWidth="1"/>
    <col min="4105" max="4105" width="7.28515625" style="18" customWidth="1"/>
    <col min="4106" max="4106" width="33.85546875" style="18" bestFit="1" customWidth="1"/>
    <col min="4107" max="4107" width="14.7109375" style="18" bestFit="1" customWidth="1"/>
    <col min="4108" max="4108" width="11.140625" style="18" bestFit="1" customWidth="1"/>
    <col min="4109" max="4109" width="10.7109375" style="18" customWidth="1"/>
    <col min="4110" max="4110" width="2.140625" style="18" customWidth="1"/>
    <col min="4111" max="4111" width="11.42578125" style="18"/>
    <col min="4112" max="4112" width="15.28515625" style="18" bestFit="1" customWidth="1"/>
    <col min="4113" max="4352" width="11.42578125" style="18"/>
    <col min="4353" max="4353" width="3.42578125" style="18" customWidth="1"/>
    <col min="4354" max="4354" width="9.28515625" style="18" customWidth="1"/>
    <col min="4355" max="4355" width="10.7109375" style="18" bestFit="1" customWidth="1"/>
    <col min="4356" max="4356" width="14.140625" style="18" customWidth="1"/>
    <col min="4357" max="4357" width="13.28515625" style="18" customWidth="1"/>
    <col min="4358" max="4358" width="13.7109375" style="18" customWidth="1"/>
    <col min="4359" max="4359" width="13.140625" style="18" customWidth="1"/>
    <col min="4360" max="4360" width="12.85546875" style="18" customWidth="1"/>
    <col min="4361" max="4361" width="7.28515625" style="18" customWidth="1"/>
    <col min="4362" max="4362" width="33.85546875" style="18" bestFit="1" customWidth="1"/>
    <col min="4363" max="4363" width="14.7109375" style="18" bestFit="1" customWidth="1"/>
    <col min="4364" max="4364" width="11.140625" style="18" bestFit="1" customWidth="1"/>
    <col min="4365" max="4365" width="10.7109375" style="18" customWidth="1"/>
    <col min="4366" max="4366" width="2.140625" style="18" customWidth="1"/>
    <col min="4367" max="4367" width="11.42578125" style="18"/>
    <col min="4368" max="4368" width="15.28515625" style="18" bestFit="1" customWidth="1"/>
    <col min="4369" max="4608" width="11.42578125" style="18"/>
    <col min="4609" max="4609" width="3.42578125" style="18" customWidth="1"/>
    <col min="4610" max="4610" width="9.28515625" style="18" customWidth="1"/>
    <col min="4611" max="4611" width="10.7109375" style="18" bestFit="1" customWidth="1"/>
    <col min="4612" max="4612" width="14.140625" style="18" customWidth="1"/>
    <col min="4613" max="4613" width="13.28515625" style="18" customWidth="1"/>
    <col min="4614" max="4614" width="13.7109375" style="18" customWidth="1"/>
    <col min="4615" max="4615" width="13.140625" style="18" customWidth="1"/>
    <col min="4616" max="4616" width="12.85546875" style="18" customWidth="1"/>
    <col min="4617" max="4617" width="7.28515625" style="18" customWidth="1"/>
    <col min="4618" max="4618" width="33.85546875" style="18" bestFit="1" customWidth="1"/>
    <col min="4619" max="4619" width="14.7109375" style="18" bestFit="1" customWidth="1"/>
    <col min="4620" max="4620" width="11.140625" style="18" bestFit="1" customWidth="1"/>
    <col min="4621" max="4621" width="10.7109375" style="18" customWidth="1"/>
    <col min="4622" max="4622" width="2.140625" style="18" customWidth="1"/>
    <col min="4623" max="4623" width="11.42578125" style="18"/>
    <col min="4624" max="4624" width="15.28515625" style="18" bestFit="1" customWidth="1"/>
    <col min="4625" max="4864" width="11.42578125" style="18"/>
    <col min="4865" max="4865" width="3.42578125" style="18" customWidth="1"/>
    <col min="4866" max="4866" width="9.28515625" style="18" customWidth="1"/>
    <col min="4867" max="4867" width="10.7109375" style="18" bestFit="1" customWidth="1"/>
    <col min="4868" max="4868" width="14.140625" style="18" customWidth="1"/>
    <col min="4869" max="4869" width="13.28515625" style="18" customWidth="1"/>
    <col min="4870" max="4870" width="13.7109375" style="18" customWidth="1"/>
    <col min="4871" max="4871" width="13.140625" style="18" customWidth="1"/>
    <col min="4872" max="4872" width="12.85546875" style="18" customWidth="1"/>
    <col min="4873" max="4873" width="7.28515625" style="18" customWidth="1"/>
    <col min="4874" max="4874" width="33.85546875" style="18" bestFit="1" customWidth="1"/>
    <col min="4875" max="4875" width="14.7109375" style="18" bestFit="1" customWidth="1"/>
    <col min="4876" max="4876" width="11.140625" style="18" bestFit="1" customWidth="1"/>
    <col min="4877" max="4877" width="10.7109375" style="18" customWidth="1"/>
    <col min="4878" max="4878" width="2.140625" style="18" customWidth="1"/>
    <col min="4879" max="4879" width="11.42578125" style="18"/>
    <col min="4880" max="4880" width="15.28515625" style="18" bestFit="1" customWidth="1"/>
    <col min="4881" max="5120" width="11.42578125" style="18"/>
    <col min="5121" max="5121" width="3.42578125" style="18" customWidth="1"/>
    <col min="5122" max="5122" width="9.28515625" style="18" customWidth="1"/>
    <col min="5123" max="5123" width="10.7109375" style="18" bestFit="1" customWidth="1"/>
    <col min="5124" max="5124" width="14.140625" style="18" customWidth="1"/>
    <col min="5125" max="5125" width="13.28515625" style="18" customWidth="1"/>
    <col min="5126" max="5126" width="13.7109375" style="18" customWidth="1"/>
    <col min="5127" max="5127" width="13.140625" style="18" customWidth="1"/>
    <col min="5128" max="5128" width="12.85546875" style="18" customWidth="1"/>
    <col min="5129" max="5129" width="7.28515625" style="18" customWidth="1"/>
    <col min="5130" max="5130" width="33.85546875" style="18" bestFit="1" customWidth="1"/>
    <col min="5131" max="5131" width="14.7109375" style="18" bestFit="1" customWidth="1"/>
    <col min="5132" max="5132" width="11.140625" style="18" bestFit="1" customWidth="1"/>
    <col min="5133" max="5133" width="10.7109375" style="18" customWidth="1"/>
    <col min="5134" max="5134" width="2.140625" style="18" customWidth="1"/>
    <col min="5135" max="5135" width="11.42578125" style="18"/>
    <col min="5136" max="5136" width="15.28515625" style="18" bestFit="1" customWidth="1"/>
    <col min="5137" max="5376" width="11.42578125" style="18"/>
    <col min="5377" max="5377" width="3.42578125" style="18" customWidth="1"/>
    <col min="5378" max="5378" width="9.28515625" style="18" customWidth="1"/>
    <col min="5379" max="5379" width="10.7109375" style="18" bestFit="1" customWidth="1"/>
    <col min="5380" max="5380" width="14.140625" style="18" customWidth="1"/>
    <col min="5381" max="5381" width="13.28515625" style="18" customWidth="1"/>
    <col min="5382" max="5382" width="13.7109375" style="18" customWidth="1"/>
    <col min="5383" max="5383" width="13.140625" style="18" customWidth="1"/>
    <col min="5384" max="5384" width="12.85546875" style="18" customWidth="1"/>
    <col min="5385" max="5385" width="7.28515625" style="18" customWidth="1"/>
    <col min="5386" max="5386" width="33.85546875" style="18" bestFit="1" customWidth="1"/>
    <col min="5387" max="5387" width="14.7109375" style="18" bestFit="1" customWidth="1"/>
    <col min="5388" max="5388" width="11.140625" style="18" bestFit="1" customWidth="1"/>
    <col min="5389" max="5389" width="10.7109375" style="18" customWidth="1"/>
    <col min="5390" max="5390" width="2.140625" style="18" customWidth="1"/>
    <col min="5391" max="5391" width="11.42578125" style="18"/>
    <col min="5392" max="5392" width="15.28515625" style="18" bestFit="1" customWidth="1"/>
    <col min="5393" max="5632" width="11.42578125" style="18"/>
    <col min="5633" max="5633" width="3.42578125" style="18" customWidth="1"/>
    <col min="5634" max="5634" width="9.28515625" style="18" customWidth="1"/>
    <col min="5635" max="5635" width="10.7109375" style="18" bestFit="1" customWidth="1"/>
    <col min="5636" max="5636" width="14.140625" style="18" customWidth="1"/>
    <col min="5637" max="5637" width="13.28515625" style="18" customWidth="1"/>
    <col min="5638" max="5638" width="13.7109375" style="18" customWidth="1"/>
    <col min="5639" max="5639" width="13.140625" style="18" customWidth="1"/>
    <col min="5640" max="5640" width="12.85546875" style="18" customWidth="1"/>
    <col min="5641" max="5641" width="7.28515625" style="18" customWidth="1"/>
    <col min="5642" max="5642" width="33.85546875" style="18" bestFit="1" customWidth="1"/>
    <col min="5643" max="5643" width="14.7109375" style="18" bestFit="1" customWidth="1"/>
    <col min="5644" max="5644" width="11.140625" style="18" bestFit="1" customWidth="1"/>
    <col min="5645" max="5645" width="10.7109375" style="18" customWidth="1"/>
    <col min="5646" max="5646" width="2.140625" style="18" customWidth="1"/>
    <col min="5647" max="5647" width="11.42578125" style="18"/>
    <col min="5648" max="5648" width="15.28515625" style="18" bestFit="1" customWidth="1"/>
    <col min="5649" max="5888" width="11.42578125" style="18"/>
    <col min="5889" max="5889" width="3.42578125" style="18" customWidth="1"/>
    <col min="5890" max="5890" width="9.28515625" style="18" customWidth="1"/>
    <col min="5891" max="5891" width="10.7109375" style="18" bestFit="1" customWidth="1"/>
    <col min="5892" max="5892" width="14.140625" style="18" customWidth="1"/>
    <col min="5893" max="5893" width="13.28515625" style="18" customWidth="1"/>
    <col min="5894" max="5894" width="13.7109375" style="18" customWidth="1"/>
    <col min="5895" max="5895" width="13.140625" style="18" customWidth="1"/>
    <col min="5896" max="5896" width="12.85546875" style="18" customWidth="1"/>
    <col min="5897" max="5897" width="7.28515625" style="18" customWidth="1"/>
    <col min="5898" max="5898" width="33.85546875" style="18" bestFit="1" customWidth="1"/>
    <col min="5899" max="5899" width="14.7109375" style="18" bestFit="1" customWidth="1"/>
    <col min="5900" max="5900" width="11.140625" style="18" bestFit="1" customWidth="1"/>
    <col min="5901" max="5901" width="10.7109375" style="18" customWidth="1"/>
    <col min="5902" max="5902" width="2.140625" style="18" customWidth="1"/>
    <col min="5903" max="5903" width="11.42578125" style="18"/>
    <col min="5904" max="5904" width="15.28515625" style="18" bestFit="1" customWidth="1"/>
    <col min="5905" max="6144" width="11.42578125" style="18"/>
    <col min="6145" max="6145" width="3.42578125" style="18" customWidth="1"/>
    <col min="6146" max="6146" width="9.28515625" style="18" customWidth="1"/>
    <col min="6147" max="6147" width="10.7109375" style="18" bestFit="1" customWidth="1"/>
    <col min="6148" max="6148" width="14.140625" style="18" customWidth="1"/>
    <col min="6149" max="6149" width="13.28515625" style="18" customWidth="1"/>
    <col min="6150" max="6150" width="13.7109375" style="18" customWidth="1"/>
    <col min="6151" max="6151" width="13.140625" style="18" customWidth="1"/>
    <col min="6152" max="6152" width="12.85546875" style="18" customWidth="1"/>
    <col min="6153" max="6153" width="7.28515625" style="18" customWidth="1"/>
    <col min="6154" max="6154" width="33.85546875" style="18" bestFit="1" customWidth="1"/>
    <col min="6155" max="6155" width="14.7109375" style="18" bestFit="1" customWidth="1"/>
    <col min="6156" max="6156" width="11.140625" style="18" bestFit="1" customWidth="1"/>
    <col min="6157" max="6157" width="10.7109375" style="18" customWidth="1"/>
    <col min="6158" max="6158" width="2.140625" style="18" customWidth="1"/>
    <col min="6159" max="6159" width="11.42578125" style="18"/>
    <col min="6160" max="6160" width="15.28515625" style="18" bestFit="1" customWidth="1"/>
    <col min="6161" max="6400" width="11.42578125" style="18"/>
    <col min="6401" max="6401" width="3.42578125" style="18" customWidth="1"/>
    <col min="6402" max="6402" width="9.28515625" style="18" customWidth="1"/>
    <col min="6403" max="6403" width="10.7109375" style="18" bestFit="1" customWidth="1"/>
    <col min="6404" max="6404" width="14.140625" style="18" customWidth="1"/>
    <col min="6405" max="6405" width="13.28515625" style="18" customWidth="1"/>
    <col min="6406" max="6406" width="13.7109375" style="18" customWidth="1"/>
    <col min="6407" max="6407" width="13.140625" style="18" customWidth="1"/>
    <col min="6408" max="6408" width="12.85546875" style="18" customWidth="1"/>
    <col min="6409" max="6409" width="7.28515625" style="18" customWidth="1"/>
    <col min="6410" max="6410" width="33.85546875" style="18" bestFit="1" customWidth="1"/>
    <col min="6411" max="6411" width="14.7109375" style="18" bestFit="1" customWidth="1"/>
    <col min="6412" max="6412" width="11.140625" style="18" bestFit="1" customWidth="1"/>
    <col min="6413" max="6413" width="10.7109375" style="18" customWidth="1"/>
    <col min="6414" max="6414" width="2.140625" style="18" customWidth="1"/>
    <col min="6415" max="6415" width="11.42578125" style="18"/>
    <col min="6416" max="6416" width="15.28515625" style="18" bestFit="1" customWidth="1"/>
    <col min="6417" max="6656" width="11.42578125" style="18"/>
    <col min="6657" max="6657" width="3.42578125" style="18" customWidth="1"/>
    <col min="6658" max="6658" width="9.28515625" style="18" customWidth="1"/>
    <col min="6659" max="6659" width="10.7109375" style="18" bestFit="1" customWidth="1"/>
    <col min="6660" max="6660" width="14.140625" style="18" customWidth="1"/>
    <col min="6661" max="6661" width="13.28515625" style="18" customWidth="1"/>
    <col min="6662" max="6662" width="13.7109375" style="18" customWidth="1"/>
    <col min="6663" max="6663" width="13.140625" style="18" customWidth="1"/>
    <col min="6664" max="6664" width="12.85546875" style="18" customWidth="1"/>
    <col min="6665" max="6665" width="7.28515625" style="18" customWidth="1"/>
    <col min="6666" max="6666" width="33.85546875" style="18" bestFit="1" customWidth="1"/>
    <col min="6667" max="6667" width="14.7109375" style="18" bestFit="1" customWidth="1"/>
    <col min="6668" max="6668" width="11.140625" style="18" bestFit="1" customWidth="1"/>
    <col min="6669" max="6669" width="10.7109375" style="18" customWidth="1"/>
    <col min="6670" max="6670" width="2.140625" style="18" customWidth="1"/>
    <col min="6671" max="6671" width="11.42578125" style="18"/>
    <col min="6672" max="6672" width="15.28515625" style="18" bestFit="1" customWidth="1"/>
    <col min="6673" max="6912" width="11.42578125" style="18"/>
    <col min="6913" max="6913" width="3.42578125" style="18" customWidth="1"/>
    <col min="6914" max="6914" width="9.28515625" style="18" customWidth="1"/>
    <col min="6915" max="6915" width="10.7109375" style="18" bestFit="1" customWidth="1"/>
    <col min="6916" max="6916" width="14.140625" style="18" customWidth="1"/>
    <col min="6917" max="6917" width="13.28515625" style="18" customWidth="1"/>
    <col min="6918" max="6918" width="13.7109375" style="18" customWidth="1"/>
    <col min="6919" max="6919" width="13.140625" style="18" customWidth="1"/>
    <col min="6920" max="6920" width="12.85546875" style="18" customWidth="1"/>
    <col min="6921" max="6921" width="7.28515625" style="18" customWidth="1"/>
    <col min="6922" max="6922" width="33.85546875" style="18" bestFit="1" customWidth="1"/>
    <col min="6923" max="6923" width="14.7109375" style="18" bestFit="1" customWidth="1"/>
    <col min="6924" max="6924" width="11.140625" style="18" bestFit="1" customWidth="1"/>
    <col min="6925" max="6925" width="10.7109375" style="18" customWidth="1"/>
    <col min="6926" max="6926" width="2.140625" style="18" customWidth="1"/>
    <col min="6927" max="6927" width="11.42578125" style="18"/>
    <col min="6928" max="6928" width="15.28515625" style="18" bestFit="1" customWidth="1"/>
    <col min="6929" max="7168" width="11.42578125" style="18"/>
    <col min="7169" max="7169" width="3.42578125" style="18" customWidth="1"/>
    <col min="7170" max="7170" width="9.28515625" style="18" customWidth="1"/>
    <col min="7171" max="7171" width="10.7109375" style="18" bestFit="1" customWidth="1"/>
    <col min="7172" max="7172" width="14.140625" style="18" customWidth="1"/>
    <col min="7173" max="7173" width="13.28515625" style="18" customWidth="1"/>
    <col min="7174" max="7174" width="13.7109375" style="18" customWidth="1"/>
    <col min="7175" max="7175" width="13.140625" style="18" customWidth="1"/>
    <col min="7176" max="7176" width="12.85546875" style="18" customWidth="1"/>
    <col min="7177" max="7177" width="7.28515625" style="18" customWidth="1"/>
    <col min="7178" max="7178" width="33.85546875" style="18" bestFit="1" customWidth="1"/>
    <col min="7179" max="7179" width="14.7109375" style="18" bestFit="1" customWidth="1"/>
    <col min="7180" max="7180" width="11.140625" style="18" bestFit="1" customWidth="1"/>
    <col min="7181" max="7181" width="10.7109375" style="18" customWidth="1"/>
    <col min="7182" max="7182" width="2.140625" style="18" customWidth="1"/>
    <col min="7183" max="7183" width="11.42578125" style="18"/>
    <col min="7184" max="7184" width="15.28515625" style="18" bestFit="1" customWidth="1"/>
    <col min="7185" max="7424" width="11.42578125" style="18"/>
    <col min="7425" max="7425" width="3.42578125" style="18" customWidth="1"/>
    <col min="7426" max="7426" width="9.28515625" style="18" customWidth="1"/>
    <col min="7427" max="7427" width="10.7109375" style="18" bestFit="1" customWidth="1"/>
    <col min="7428" max="7428" width="14.140625" style="18" customWidth="1"/>
    <col min="7429" max="7429" width="13.28515625" style="18" customWidth="1"/>
    <col min="7430" max="7430" width="13.7109375" style="18" customWidth="1"/>
    <col min="7431" max="7431" width="13.140625" style="18" customWidth="1"/>
    <col min="7432" max="7432" width="12.85546875" style="18" customWidth="1"/>
    <col min="7433" max="7433" width="7.28515625" style="18" customWidth="1"/>
    <col min="7434" max="7434" width="33.85546875" style="18" bestFit="1" customWidth="1"/>
    <col min="7435" max="7435" width="14.7109375" style="18" bestFit="1" customWidth="1"/>
    <col min="7436" max="7436" width="11.140625" style="18" bestFit="1" customWidth="1"/>
    <col min="7437" max="7437" width="10.7109375" style="18" customWidth="1"/>
    <col min="7438" max="7438" width="2.140625" style="18" customWidth="1"/>
    <col min="7439" max="7439" width="11.42578125" style="18"/>
    <col min="7440" max="7440" width="15.28515625" style="18" bestFit="1" customWidth="1"/>
    <col min="7441" max="7680" width="11.42578125" style="18"/>
    <col min="7681" max="7681" width="3.42578125" style="18" customWidth="1"/>
    <col min="7682" max="7682" width="9.28515625" style="18" customWidth="1"/>
    <col min="7683" max="7683" width="10.7109375" style="18" bestFit="1" customWidth="1"/>
    <col min="7684" max="7684" width="14.140625" style="18" customWidth="1"/>
    <col min="7685" max="7685" width="13.28515625" style="18" customWidth="1"/>
    <col min="7686" max="7686" width="13.7109375" style="18" customWidth="1"/>
    <col min="7687" max="7687" width="13.140625" style="18" customWidth="1"/>
    <col min="7688" max="7688" width="12.85546875" style="18" customWidth="1"/>
    <col min="7689" max="7689" width="7.28515625" style="18" customWidth="1"/>
    <col min="7690" max="7690" width="33.85546875" style="18" bestFit="1" customWidth="1"/>
    <col min="7691" max="7691" width="14.7109375" style="18" bestFit="1" customWidth="1"/>
    <col min="7692" max="7692" width="11.140625" style="18" bestFit="1" customWidth="1"/>
    <col min="7693" max="7693" width="10.7109375" style="18" customWidth="1"/>
    <col min="7694" max="7694" width="2.140625" style="18" customWidth="1"/>
    <col min="7695" max="7695" width="11.42578125" style="18"/>
    <col min="7696" max="7696" width="15.28515625" style="18" bestFit="1" customWidth="1"/>
    <col min="7697" max="7936" width="11.42578125" style="18"/>
    <col min="7937" max="7937" width="3.42578125" style="18" customWidth="1"/>
    <col min="7938" max="7938" width="9.28515625" style="18" customWidth="1"/>
    <col min="7939" max="7939" width="10.7109375" style="18" bestFit="1" customWidth="1"/>
    <col min="7940" max="7940" width="14.140625" style="18" customWidth="1"/>
    <col min="7941" max="7941" width="13.28515625" style="18" customWidth="1"/>
    <col min="7942" max="7942" width="13.7109375" style="18" customWidth="1"/>
    <col min="7943" max="7943" width="13.140625" style="18" customWidth="1"/>
    <col min="7944" max="7944" width="12.85546875" style="18" customWidth="1"/>
    <col min="7945" max="7945" width="7.28515625" style="18" customWidth="1"/>
    <col min="7946" max="7946" width="33.85546875" style="18" bestFit="1" customWidth="1"/>
    <col min="7947" max="7947" width="14.7109375" style="18" bestFit="1" customWidth="1"/>
    <col min="7948" max="7948" width="11.140625" style="18" bestFit="1" customWidth="1"/>
    <col min="7949" max="7949" width="10.7109375" style="18" customWidth="1"/>
    <col min="7950" max="7950" width="2.140625" style="18" customWidth="1"/>
    <col min="7951" max="7951" width="11.42578125" style="18"/>
    <col min="7952" max="7952" width="15.28515625" style="18" bestFit="1" customWidth="1"/>
    <col min="7953" max="8192" width="11.42578125" style="18"/>
    <col min="8193" max="8193" width="3.42578125" style="18" customWidth="1"/>
    <col min="8194" max="8194" width="9.28515625" style="18" customWidth="1"/>
    <col min="8195" max="8195" width="10.7109375" style="18" bestFit="1" customWidth="1"/>
    <col min="8196" max="8196" width="14.140625" style="18" customWidth="1"/>
    <col min="8197" max="8197" width="13.28515625" style="18" customWidth="1"/>
    <col min="8198" max="8198" width="13.7109375" style="18" customWidth="1"/>
    <col min="8199" max="8199" width="13.140625" style="18" customWidth="1"/>
    <col min="8200" max="8200" width="12.85546875" style="18" customWidth="1"/>
    <col min="8201" max="8201" width="7.28515625" style="18" customWidth="1"/>
    <col min="8202" max="8202" width="33.85546875" style="18" bestFit="1" customWidth="1"/>
    <col min="8203" max="8203" width="14.7109375" style="18" bestFit="1" customWidth="1"/>
    <col min="8204" max="8204" width="11.140625" style="18" bestFit="1" customWidth="1"/>
    <col min="8205" max="8205" width="10.7109375" style="18" customWidth="1"/>
    <col min="8206" max="8206" width="2.140625" style="18" customWidth="1"/>
    <col min="8207" max="8207" width="11.42578125" style="18"/>
    <col min="8208" max="8208" width="15.28515625" style="18" bestFit="1" customWidth="1"/>
    <col min="8209" max="8448" width="11.42578125" style="18"/>
    <col min="8449" max="8449" width="3.42578125" style="18" customWidth="1"/>
    <col min="8450" max="8450" width="9.28515625" style="18" customWidth="1"/>
    <col min="8451" max="8451" width="10.7109375" style="18" bestFit="1" customWidth="1"/>
    <col min="8452" max="8452" width="14.140625" style="18" customWidth="1"/>
    <col min="8453" max="8453" width="13.28515625" style="18" customWidth="1"/>
    <col min="8454" max="8454" width="13.7109375" style="18" customWidth="1"/>
    <col min="8455" max="8455" width="13.140625" style="18" customWidth="1"/>
    <col min="8456" max="8456" width="12.85546875" style="18" customWidth="1"/>
    <col min="8457" max="8457" width="7.28515625" style="18" customWidth="1"/>
    <col min="8458" max="8458" width="33.85546875" style="18" bestFit="1" customWidth="1"/>
    <col min="8459" max="8459" width="14.7109375" style="18" bestFit="1" customWidth="1"/>
    <col min="8460" max="8460" width="11.140625" style="18" bestFit="1" customWidth="1"/>
    <col min="8461" max="8461" width="10.7109375" style="18" customWidth="1"/>
    <col min="8462" max="8462" width="2.140625" style="18" customWidth="1"/>
    <col min="8463" max="8463" width="11.42578125" style="18"/>
    <col min="8464" max="8464" width="15.28515625" style="18" bestFit="1" customWidth="1"/>
    <col min="8465" max="8704" width="11.42578125" style="18"/>
    <col min="8705" max="8705" width="3.42578125" style="18" customWidth="1"/>
    <col min="8706" max="8706" width="9.28515625" style="18" customWidth="1"/>
    <col min="8707" max="8707" width="10.7109375" style="18" bestFit="1" customWidth="1"/>
    <col min="8708" max="8708" width="14.140625" style="18" customWidth="1"/>
    <col min="8709" max="8709" width="13.28515625" style="18" customWidth="1"/>
    <col min="8710" max="8710" width="13.7109375" style="18" customWidth="1"/>
    <col min="8711" max="8711" width="13.140625" style="18" customWidth="1"/>
    <col min="8712" max="8712" width="12.85546875" style="18" customWidth="1"/>
    <col min="8713" max="8713" width="7.28515625" style="18" customWidth="1"/>
    <col min="8714" max="8714" width="33.85546875" style="18" bestFit="1" customWidth="1"/>
    <col min="8715" max="8715" width="14.7109375" style="18" bestFit="1" customWidth="1"/>
    <col min="8716" max="8716" width="11.140625" style="18" bestFit="1" customWidth="1"/>
    <col min="8717" max="8717" width="10.7109375" style="18" customWidth="1"/>
    <col min="8718" max="8718" width="2.140625" style="18" customWidth="1"/>
    <col min="8719" max="8719" width="11.42578125" style="18"/>
    <col min="8720" max="8720" width="15.28515625" style="18" bestFit="1" customWidth="1"/>
    <col min="8721" max="8960" width="11.42578125" style="18"/>
    <col min="8961" max="8961" width="3.42578125" style="18" customWidth="1"/>
    <col min="8962" max="8962" width="9.28515625" style="18" customWidth="1"/>
    <col min="8963" max="8963" width="10.7109375" style="18" bestFit="1" customWidth="1"/>
    <col min="8964" max="8964" width="14.140625" style="18" customWidth="1"/>
    <col min="8965" max="8965" width="13.28515625" style="18" customWidth="1"/>
    <col min="8966" max="8966" width="13.7109375" style="18" customWidth="1"/>
    <col min="8967" max="8967" width="13.140625" style="18" customWidth="1"/>
    <col min="8968" max="8968" width="12.85546875" style="18" customWidth="1"/>
    <col min="8969" max="8969" width="7.28515625" style="18" customWidth="1"/>
    <col min="8970" max="8970" width="33.85546875" style="18" bestFit="1" customWidth="1"/>
    <col min="8971" max="8971" width="14.7109375" style="18" bestFit="1" customWidth="1"/>
    <col min="8972" max="8972" width="11.140625" style="18" bestFit="1" customWidth="1"/>
    <col min="8973" max="8973" width="10.7109375" style="18" customWidth="1"/>
    <col min="8974" max="8974" width="2.140625" style="18" customWidth="1"/>
    <col min="8975" max="8975" width="11.42578125" style="18"/>
    <col min="8976" max="8976" width="15.28515625" style="18" bestFit="1" customWidth="1"/>
    <col min="8977" max="9216" width="11.42578125" style="18"/>
    <col min="9217" max="9217" width="3.42578125" style="18" customWidth="1"/>
    <col min="9218" max="9218" width="9.28515625" style="18" customWidth="1"/>
    <col min="9219" max="9219" width="10.7109375" style="18" bestFit="1" customWidth="1"/>
    <col min="9220" max="9220" width="14.140625" style="18" customWidth="1"/>
    <col min="9221" max="9221" width="13.28515625" style="18" customWidth="1"/>
    <col min="9222" max="9222" width="13.7109375" style="18" customWidth="1"/>
    <col min="9223" max="9223" width="13.140625" style="18" customWidth="1"/>
    <col min="9224" max="9224" width="12.85546875" style="18" customWidth="1"/>
    <col min="9225" max="9225" width="7.28515625" style="18" customWidth="1"/>
    <col min="9226" max="9226" width="33.85546875" style="18" bestFit="1" customWidth="1"/>
    <col min="9227" max="9227" width="14.7109375" style="18" bestFit="1" customWidth="1"/>
    <col min="9228" max="9228" width="11.140625" style="18" bestFit="1" customWidth="1"/>
    <col min="9229" max="9229" width="10.7109375" style="18" customWidth="1"/>
    <col min="9230" max="9230" width="2.140625" style="18" customWidth="1"/>
    <col min="9231" max="9231" width="11.42578125" style="18"/>
    <col min="9232" max="9232" width="15.28515625" style="18" bestFit="1" customWidth="1"/>
    <col min="9233" max="9472" width="11.42578125" style="18"/>
    <col min="9473" max="9473" width="3.42578125" style="18" customWidth="1"/>
    <col min="9474" max="9474" width="9.28515625" style="18" customWidth="1"/>
    <col min="9475" max="9475" width="10.7109375" style="18" bestFit="1" customWidth="1"/>
    <col min="9476" max="9476" width="14.140625" style="18" customWidth="1"/>
    <col min="9477" max="9477" width="13.28515625" style="18" customWidth="1"/>
    <col min="9478" max="9478" width="13.7109375" style="18" customWidth="1"/>
    <col min="9479" max="9479" width="13.140625" style="18" customWidth="1"/>
    <col min="9480" max="9480" width="12.85546875" style="18" customWidth="1"/>
    <col min="9481" max="9481" width="7.28515625" style="18" customWidth="1"/>
    <col min="9482" max="9482" width="33.85546875" style="18" bestFit="1" customWidth="1"/>
    <col min="9483" max="9483" width="14.7109375" style="18" bestFit="1" customWidth="1"/>
    <col min="9484" max="9484" width="11.140625" style="18" bestFit="1" customWidth="1"/>
    <col min="9485" max="9485" width="10.7109375" style="18" customWidth="1"/>
    <col min="9486" max="9486" width="2.140625" style="18" customWidth="1"/>
    <col min="9487" max="9487" width="11.42578125" style="18"/>
    <col min="9488" max="9488" width="15.28515625" style="18" bestFit="1" customWidth="1"/>
    <col min="9489" max="9728" width="11.42578125" style="18"/>
    <col min="9729" max="9729" width="3.42578125" style="18" customWidth="1"/>
    <col min="9730" max="9730" width="9.28515625" style="18" customWidth="1"/>
    <col min="9731" max="9731" width="10.7109375" style="18" bestFit="1" customWidth="1"/>
    <col min="9732" max="9732" width="14.140625" style="18" customWidth="1"/>
    <col min="9733" max="9733" width="13.28515625" style="18" customWidth="1"/>
    <col min="9734" max="9734" width="13.7109375" style="18" customWidth="1"/>
    <col min="9735" max="9735" width="13.140625" style="18" customWidth="1"/>
    <col min="9736" max="9736" width="12.85546875" style="18" customWidth="1"/>
    <col min="9737" max="9737" width="7.28515625" style="18" customWidth="1"/>
    <col min="9738" max="9738" width="33.85546875" style="18" bestFit="1" customWidth="1"/>
    <col min="9739" max="9739" width="14.7109375" style="18" bestFit="1" customWidth="1"/>
    <col min="9740" max="9740" width="11.140625" style="18" bestFit="1" customWidth="1"/>
    <col min="9741" max="9741" width="10.7109375" style="18" customWidth="1"/>
    <col min="9742" max="9742" width="2.140625" style="18" customWidth="1"/>
    <col min="9743" max="9743" width="11.42578125" style="18"/>
    <col min="9744" max="9744" width="15.28515625" style="18" bestFit="1" customWidth="1"/>
    <col min="9745" max="9984" width="11.42578125" style="18"/>
    <col min="9985" max="9985" width="3.42578125" style="18" customWidth="1"/>
    <col min="9986" max="9986" width="9.28515625" style="18" customWidth="1"/>
    <col min="9987" max="9987" width="10.7109375" style="18" bestFit="1" customWidth="1"/>
    <col min="9988" max="9988" width="14.140625" style="18" customWidth="1"/>
    <col min="9989" max="9989" width="13.28515625" style="18" customWidth="1"/>
    <col min="9990" max="9990" width="13.7109375" style="18" customWidth="1"/>
    <col min="9991" max="9991" width="13.140625" style="18" customWidth="1"/>
    <col min="9992" max="9992" width="12.85546875" style="18" customWidth="1"/>
    <col min="9993" max="9993" width="7.28515625" style="18" customWidth="1"/>
    <col min="9994" max="9994" width="33.85546875" style="18" bestFit="1" customWidth="1"/>
    <col min="9995" max="9995" width="14.7109375" style="18" bestFit="1" customWidth="1"/>
    <col min="9996" max="9996" width="11.140625" style="18" bestFit="1" customWidth="1"/>
    <col min="9997" max="9997" width="10.7109375" style="18" customWidth="1"/>
    <col min="9998" max="9998" width="2.140625" style="18" customWidth="1"/>
    <col min="9999" max="9999" width="11.42578125" style="18"/>
    <col min="10000" max="10000" width="15.28515625" style="18" bestFit="1" customWidth="1"/>
    <col min="10001" max="10240" width="11.42578125" style="18"/>
    <col min="10241" max="10241" width="3.42578125" style="18" customWidth="1"/>
    <col min="10242" max="10242" width="9.28515625" style="18" customWidth="1"/>
    <col min="10243" max="10243" width="10.7109375" style="18" bestFit="1" customWidth="1"/>
    <col min="10244" max="10244" width="14.140625" style="18" customWidth="1"/>
    <col min="10245" max="10245" width="13.28515625" style="18" customWidth="1"/>
    <col min="10246" max="10246" width="13.7109375" style="18" customWidth="1"/>
    <col min="10247" max="10247" width="13.140625" style="18" customWidth="1"/>
    <col min="10248" max="10248" width="12.85546875" style="18" customWidth="1"/>
    <col min="10249" max="10249" width="7.28515625" style="18" customWidth="1"/>
    <col min="10250" max="10250" width="33.85546875" style="18" bestFit="1" customWidth="1"/>
    <col min="10251" max="10251" width="14.7109375" style="18" bestFit="1" customWidth="1"/>
    <col min="10252" max="10252" width="11.140625" style="18" bestFit="1" customWidth="1"/>
    <col min="10253" max="10253" width="10.7109375" style="18" customWidth="1"/>
    <col min="10254" max="10254" width="2.140625" style="18" customWidth="1"/>
    <col min="10255" max="10255" width="11.42578125" style="18"/>
    <col min="10256" max="10256" width="15.28515625" style="18" bestFit="1" customWidth="1"/>
    <col min="10257" max="10496" width="11.42578125" style="18"/>
    <col min="10497" max="10497" width="3.42578125" style="18" customWidth="1"/>
    <col min="10498" max="10498" width="9.28515625" style="18" customWidth="1"/>
    <col min="10499" max="10499" width="10.7109375" style="18" bestFit="1" customWidth="1"/>
    <col min="10500" max="10500" width="14.140625" style="18" customWidth="1"/>
    <col min="10501" max="10501" width="13.28515625" style="18" customWidth="1"/>
    <col min="10502" max="10502" width="13.7109375" style="18" customWidth="1"/>
    <col min="10503" max="10503" width="13.140625" style="18" customWidth="1"/>
    <col min="10504" max="10504" width="12.85546875" style="18" customWidth="1"/>
    <col min="10505" max="10505" width="7.28515625" style="18" customWidth="1"/>
    <col min="10506" max="10506" width="33.85546875" style="18" bestFit="1" customWidth="1"/>
    <col min="10507" max="10507" width="14.7109375" style="18" bestFit="1" customWidth="1"/>
    <col min="10508" max="10508" width="11.140625" style="18" bestFit="1" customWidth="1"/>
    <col min="10509" max="10509" width="10.7109375" style="18" customWidth="1"/>
    <col min="10510" max="10510" width="2.140625" style="18" customWidth="1"/>
    <col min="10511" max="10511" width="11.42578125" style="18"/>
    <col min="10512" max="10512" width="15.28515625" style="18" bestFit="1" customWidth="1"/>
    <col min="10513" max="10752" width="11.42578125" style="18"/>
    <col min="10753" max="10753" width="3.42578125" style="18" customWidth="1"/>
    <col min="10754" max="10754" width="9.28515625" style="18" customWidth="1"/>
    <col min="10755" max="10755" width="10.7109375" style="18" bestFit="1" customWidth="1"/>
    <col min="10756" max="10756" width="14.140625" style="18" customWidth="1"/>
    <col min="10757" max="10757" width="13.28515625" style="18" customWidth="1"/>
    <col min="10758" max="10758" width="13.7109375" style="18" customWidth="1"/>
    <col min="10759" max="10759" width="13.140625" style="18" customWidth="1"/>
    <col min="10760" max="10760" width="12.85546875" style="18" customWidth="1"/>
    <col min="10761" max="10761" width="7.28515625" style="18" customWidth="1"/>
    <col min="10762" max="10762" width="33.85546875" style="18" bestFit="1" customWidth="1"/>
    <col min="10763" max="10763" width="14.7109375" style="18" bestFit="1" customWidth="1"/>
    <col min="10764" max="10764" width="11.140625" style="18" bestFit="1" customWidth="1"/>
    <col min="10765" max="10765" width="10.7109375" style="18" customWidth="1"/>
    <col min="10766" max="10766" width="2.140625" style="18" customWidth="1"/>
    <col min="10767" max="10767" width="11.42578125" style="18"/>
    <col min="10768" max="10768" width="15.28515625" style="18" bestFit="1" customWidth="1"/>
    <col min="10769" max="11008" width="11.42578125" style="18"/>
    <col min="11009" max="11009" width="3.42578125" style="18" customWidth="1"/>
    <col min="11010" max="11010" width="9.28515625" style="18" customWidth="1"/>
    <col min="11011" max="11011" width="10.7109375" style="18" bestFit="1" customWidth="1"/>
    <col min="11012" max="11012" width="14.140625" style="18" customWidth="1"/>
    <col min="11013" max="11013" width="13.28515625" style="18" customWidth="1"/>
    <col min="11014" max="11014" width="13.7109375" style="18" customWidth="1"/>
    <col min="11015" max="11015" width="13.140625" style="18" customWidth="1"/>
    <col min="11016" max="11016" width="12.85546875" style="18" customWidth="1"/>
    <col min="11017" max="11017" width="7.28515625" style="18" customWidth="1"/>
    <col min="11018" max="11018" width="33.85546875" style="18" bestFit="1" customWidth="1"/>
    <col min="11019" max="11019" width="14.7109375" style="18" bestFit="1" customWidth="1"/>
    <col min="11020" max="11020" width="11.140625" style="18" bestFit="1" customWidth="1"/>
    <col min="11021" max="11021" width="10.7109375" style="18" customWidth="1"/>
    <col min="11022" max="11022" width="2.140625" style="18" customWidth="1"/>
    <col min="11023" max="11023" width="11.42578125" style="18"/>
    <col min="11024" max="11024" width="15.28515625" style="18" bestFit="1" customWidth="1"/>
    <col min="11025" max="11264" width="11.42578125" style="18"/>
    <col min="11265" max="11265" width="3.42578125" style="18" customWidth="1"/>
    <col min="11266" max="11266" width="9.28515625" style="18" customWidth="1"/>
    <col min="11267" max="11267" width="10.7109375" style="18" bestFit="1" customWidth="1"/>
    <col min="11268" max="11268" width="14.140625" style="18" customWidth="1"/>
    <col min="11269" max="11269" width="13.28515625" style="18" customWidth="1"/>
    <col min="11270" max="11270" width="13.7109375" style="18" customWidth="1"/>
    <col min="11271" max="11271" width="13.140625" style="18" customWidth="1"/>
    <col min="11272" max="11272" width="12.85546875" style="18" customWidth="1"/>
    <col min="11273" max="11273" width="7.28515625" style="18" customWidth="1"/>
    <col min="11274" max="11274" width="33.85546875" style="18" bestFit="1" customWidth="1"/>
    <col min="11275" max="11275" width="14.7109375" style="18" bestFit="1" customWidth="1"/>
    <col min="11276" max="11276" width="11.140625" style="18" bestFit="1" customWidth="1"/>
    <col min="11277" max="11277" width="10.7109375" style="18" customWidth="1"/>
    <col min="11278" max="11278" width="2.140625" style="18" customWidth="1"/>
    <col min="11279" max="11279" width="11.42578125" style="18"/>
    <col min="11280" max="11280" width="15.28515625" style="18" bestFit="1" customWidth="1"/>
    <col min="11281" max="11520" width="11.42578125" style="18"/>
    <col min="11521" max="11521" width="3.42578125" style="18" customWidth="1"/>
    <col min="11522" max="11522" width="9.28515625" style="18" customWidth="1"/>
    <col min="11523" max="11523" width="10.7109375" style="18" bestFit="1" customWidth="1"/>
    <col min="11524" max="11524" width="14.140625" style="18" customWidth="1"/>
    <col min="11525" max="11525" width="13.28515625" style="18" customWidth="1"/>
    <col min="11526" max="11526" width="13.7109375" style="18" customWidth="1"/>
    <col min="11527" max="11527" width="13.140625" style="18" customWidth="1"/>
    <col min="11528" max="11528" width="12.85546875" style="18" customWidth="1"/>
    <col min="11529" max="11529" width="7.28515625" style="18" customWidth="1"/>
    <col min="11530" max="11530" width="33.85546875" style="18" bestFit="1" customWidth="1"/>
    <col min="11531" max="11531" width="14.7109375" style="18" bestFit="1" customWidth="1"/>
    <col min="11532" max="11532" width="11.140625" style="18" bestFit="1" customWidth="1"/>
    <col min="11533" max="11533" width="10.7109375" style="18" customWidth="1"/>
    <col min="11534" max="11534" width="2.140625" style="18" customWidth="1"/>
    <col min="11535" max="11535" width="11.42578125" style="18"/>
    <col min="11536" max="11536" width="15.28515625" style="18" bestFit="1" customWidth="1"/>
    <col min="11537" max="11776" width="11.42578125" style="18"/>
    <col min="11777" max="11777" width="3.42578125" style="18" customWidth="1"/>
    <col min="11778" max="11778" width="9.28515625" style="18" customWidth="1"/>
    <col min="11779" max="11779" width="10.7109375" style="18" bestFit="1" customWidth="1"/>
    <col min="11780" max="11780" width="14.140625" style="18" customWidth="1"/>
    <col min="11781" max="11781" width="13.28515625" style="18" customWidth="1"/>
    <col min="11782" max="11782" width="13.7109375" style="18" customWidth="1"/>
    <col min="11783" max="11783" width="13.140625" style="18" customWidth="1"/>
    <col min="11784" max="11784" width="12.85546875" style="18" customWidth="1"/>
    <col min="11785" max="11785" width="7.28515625" style="18" customWidth="1"/>
    <col min="11786" max="11786" width="33.85546875" style="18" bestFit="1" customWidth="1"/>
    <col min="11787" max="11787" width="14.7109375" style="18" bestFit="1" customWidth="1"/>
    <col min="11788" max="11788" width="11.140625" style="18" bestFit="1" customWidth="1"/>
    <col min="11789" max="11789" width="10.7109375" style="18" customWidth="1"/>
    <col min="11790" max="11790" width="2.140625" style="18" customWidth="1"/>
    <col min="11791" max="11791" width="11.42578125" style="18"/>
    <col min="11792" max="11792" width="15.28515625" style="18" bestFit="1" customWidth="1"/>
    <col min="11793" max="12032" width="11.42578125" style="18"/>
    <col min="12033" max="12033" width="3.42578125" style="18" customWidth="1"/>
    <col min="12034" max="12034" width="9.28515625" style="18" customWidth="1"/>
    <col min="12035" max="12035" width="10.7109375" style="18" bestFit="1" customWidth="1"/>
    <col min="12036" max="12036" width="14.140625" style="18" customWidth="1"/>
    <col min="12037" max="12037" width="13.28515625" style="18" customWidth="1"/>
    <col min="12038" max="12038" width="13.7109375" style="18" customWidth="1"/>
    <col min="12039" max="12039" width="13.140625" style="18" customWidth="1"/>
    <col min="12040" max="12040" width="12.85546875" style="18" customWidth="1"/>
    <col min="12041" max="12041" width="7.28515625" style="18" customWidth="1"/>
    <col min="12042" max="12042" width="33.85546875" style="18" bestFit="1" customWidth="1"/>
    <col min="12043" max="12043" width="14.7109375" style="18" bestFit="1" customWidth="1"/>
    <col min="12044" max="12044" width="11.140625" style="18" bestFit="1" customWidth="1"/>
    <col min="12045" max="12045" width="10.7109375" style="18" customWidth="1"/>
    <col min="12046" max="12046" width="2.140625" style="18" customWidth="1"/>
    <col min="12047" max="12047" width="11.42578125" style="18"/>
    <col min="12048" max="12048" width="15.28515625" style="18" bestFit="1" customWidth="1"/>
    <col min="12049" max="12288" width="11.42578125" style="18"/>
    <col min="12289" max="12289" width="3.42578125" style="18" customWidth="1"/>
    <col min="12290" max="12290" width="9.28515625" style="18" customWidth="1"/>
    <col min="12291" max="12291" width="10.7109375" style="18" bestFit="1" customWidth="1"/>
    <col min="12292" max="12292" width="14.140625" style="18" customWidth="1"/>
    <col min="12293" max="12293" width="13.28515625" style="18" customWidth="1"/>
    <col min="12294" max="12294" width="13.7109375" style="18" customWidth="1"/>
    <col min="12295" max="12295" width="13.140625" style="18" customWidth="1"/>
    <col min="12296" max="12296" width="12.85546875" style="18" customWidth="1"/>
    <col min="12297" max="12297" width="7.28515625" style="18" customWidth="1"/>
    <col min="12298" max="12298" width="33.85546875" style="18" bestFit="1" customWidth="1"/>
    <col min="12299" max="12299" width="14.7109375" style="18" bestFit="1" customWidth="1"/>
    <col min="12300" max="12300" width="11.140625" style="18" bestFit="1" customWidth="1"/>
    <col min="12301" max="12301" width="10.7109375" style="18" customWidth="1"/>
    <col min="12302" max="12302" width="2.140625" style="18" customWidth="1"/>
    <col min="12303" max="12303" width="11.42578125" style="18"/>
    <col min="12304" max="12304" width="15.28515625" style="18" bestFit="1" customWidth="1"/>
    <col min="12305" max="12544" width="11.42578125" style="18"/>
    <col min="12545" max="12545" width="3.42578125" style="18" customWidth="1"/>
    <col min="12546" max="12546" width="9.28515625" style="18" customWidth="1"/>
    <col min="12547" max="12547" width="10.7109375" style="18" bestFit="1" customWidth="1"/>
    <col min="12548" max="12548" width="14.140625" style="18" customWidth="1"/>
    <col min="12549" max="12549" width="13.28515625" style="18" customWidth="1"/>
    <col min="12550" max="12550" width="13.7109375" style="18" customWidth="1"/>
    <col min="12551" max="12551" width="13.140625" style="18" customWidth="1"/>
    <col min="12552" max="12552" width="12.85546875" style="18" customWidth="1"/>
    <col min="12553" max="12553" width="7.28515625" style="18" customWidth="1"/>
    <col min="12554" max="12554" width="33.85546875" style="18" bestFit="1" customWidth="1"/>
    <col min="12555" max="12555" width="14.7109375" style="18" bestFit="1" customWidth="1"/>
    <col min="12556" max="12556" width="11.140625" style="18" bestFit="1" customWidth="1"/>
    <col min="12557" max="12557" width="10.7109375" style="18" customWidth="1"/>
    <col min="12558" max="12558" width="2.140625" style="18" customWidth="1"/>
    <col min="12559" max="12559" width="11.42578125" style="18"/>
    <col min="12560" max="12560" width="15.28515625" style="18" bestFit="1" customWidth="1"/>
    <col min="12561" max="12800" width="11.42578125" style="18"/>
    <col min="12801" max="12801" width="3.42578125" style="18" customWidth="1"/>
    <col min="12802" max="12802" width="9.28515625" style="18" customWidth="1"/>
    <col min="12803" max="12803" width="10.7109375" style="18" bestFit="1" customWidth="1"/>
    <col min="12804" max="12804" width="14.140625" style="18" customWidth="1"/>
    <col min="12805" max="12805" width="13.28515625" style="18" customWidth="1"/>
    <col min="12806" max="12806" width="13.7109375" style="18" customWidth="1"/>
    <col min="12807" max="12807" width="13.140625" style="18" customWidth="1"/>
    <col min="12808" max="12808" width="12.85546875" style="18" customWidth="1"/>
    <col min="12809" max="12809" width="7.28515625" style="18" customWidth="1"/>
    <col min="12810" max="12810" width="33.85546875" style="18" bestFit="1" customWidth="1"/>
    <col min="12811" max="12811" width="14.7109375" style="18" bestFit="1" customWidth="1"/>
    <col min="12812" max="12812" width="11.140625" style="18" bestFit="1" customWidth="1"/>
    <col min="12813" max="12813" width="10.7109375" style="18" customWidth="1"/>
    <col min="12814" max="12814" width="2.140625" style="18" customWidth="1"/>
    <col min="12815" max="12815" width="11.42578125" style="18"/>
    <col min="12816" max="12816" width="15.28515625" style="18" bestFit="1" customWidth="1"/>
    <col min="12817" max="13056" width="11.42578125" style="18"/>
    <col min="13057" max="13057" width="3.42578125" style="18" customWidth="1"/>
    <col min="13058" max="13058" width="9.28515625" style="18" customWidth="1"/>
    <col min="13059" max="13059" width="10.7109375" style="18" bestFit="1" customWidth="1"/>
    <col min="13060" max="13060" width="14.140625" style="18" customWidth="1"/>
    <col min="13061" max="13061" width="13.28515625" style="18" customWidth="1"/>
    <col min="13062" max="13062" width="13.7109375" style="18" customWidth="1"/>
    <col min="13063" max="13063" width="13.140625" style="18" customWidth="1"/>
    <col min="13064" max="13064" width="12.85546875" style="18" customWidth="1"/>
    <col min="13065" max="13065" width="7.28515625" style="18" customWidth="1"/>
    <col min="13066" max="13066" width="33.85546875" style="18" bestFit="1" customWidth="1"/>
    <col min="13067" max="13067" width="14.7109375" style="18" bestFit="1" customWidth="1"/>
    <col min="13068" max="13068" width="11.140625" style="18" bestFit="1" customWidth="1"/>
    <col min="13069" max="13069" width="10.7109375" style="18" customWidth="1"/>
    <col min="13070" max="13070" width="2.140625" style="18" customWidth="1"/>
    <col min="13071" max="13071" width="11.42578125" style="18"/>
    <col min="13072" max="13072" width="15.28515625" style="18" bestFit="1" customWidth="1"/>
    <col min="13073" max="13312" width="11.42578125" style="18"/>
    <col min="13313" max="13313" width="3.42578125" style="18" customWidth="1"/>
    <col min="13314" max="13314" width="9.28515625" style="18" customWidth="1"/>
    <col min="13315" max="13315" width="10.7109375" style="18" bestFit="1" customWidth="1"/>
    <col min="13316" max="13316" width="14.140625" style="18" customWidth="1"/>
    <col min="13317" max="13317" width="13.28515625" style="18" customWidth="1"/>
    <col min="13318" max="13318" width="13.7109375" style="18" customWidth="1"/>
    <col min="13319" max="13319" width="13.140625" style="18" customWidth="1"/>
    <col min="13320" max="13320" width="12.85546875" style="18" customWidth="1"/>
    <col min="13321" max="13321" width="7.28515625" style="18" customWidth="1"/>
    <col min="13322" max="13322" width="33.85546875" style="18" bestFit="1" customWidth="1"/>
    <col min="13323" max="13323" width="14.7109375" style="18" bestFit="1" customWidth="1"/>
    <col min="13324" max="13324" width="11.140625" style="18" bestFit="1" customWidth="1"/>
    <col min="13325" max="13325" width="10.7109375" style="18" customWidth="1"/>
    <col min="13326" max="13326" width="2.140625" style="18" customWidth="1"/>
    <col min="13327" max="13327" width="11.42578125" style="18"/>
    <col min="13328" max="13328" width="15.28515625" style="18" bestFit="1" customWidth="1"/>
    <col min="13329" max="13568" width="11.42578125" style="18"/>
    <col min="13569" max="13569" width="3.42578125" style="18" customWidth="1"/>
    <col min="13570" max="13570" width="9.28515625" style="18" customWidth="1"/>
    <col min="13571" max="13571" width="10.7109375" style="18" bestFit="1" customWidth="1"/>
    <col min="13572" max="13572" width="14.140625" style="18" customWidth="1"/>
    <col min="13573" max="13573" width="13.28515625" style="18" customWidth="1"/>
    <col min="13574" max="13574" width="13.7109375" style="18" customWidth="1"/>
    <col min="13575" max="13575" width="13.140625" style="18" customWidth="1"/>
    <col min="13576" max="13576" width="12.85546875" style="18" customWidth="1"/>
    <col min="13577" max="13577" width="7.28515625" style="18" customWidth="1"/>
    <col min="13578" max="13578" width="33.85546875" style="18" bestFit="1" customWidth="1"/>
    <col min="13579" max="13579" width="14.7109375" style="18" bestFit="1" customWidth="1"/>
    <col min="13580" max="13580" width="11.140625" style="18" bestFit="1" customWidth="1"/>
    <col min="13581" max="13581" width="10.7109375" style="18" customWidth="1"/>
    <col min="13582" max="13582" width="2.140625" style="18" customWidth="1"/>
    <col min="13583" max="13583" width="11.42578125" style="18"/>
    <col min="13584" max="13584" width="15.28515625" style="18" bestFit="1" customWidth="1"/>
    <col min="13585" max="13824" width="11.42578125" style="18"/>
    <col min="13825" max="13825" width="3.42578125" style="18" customWidth="1"/>
    <col min="13826" max="13826" width="9.28515625" style="18" customWidth="1"/>
    <col min="13827" max="13827" width="10.7109375" style="18" bestFit="1" customWidth="1"/>
    <col min="13828" max="13828" width="14.140625" style="18" customWidth="1"/>
    <col min="13829" max="13829" width="13.28515625" style="18" customWidth="1"/>
    <col min="13830" max="13830" width="13.7109375" style="18" customWidth="1"/>
    <col min="13831" max="13831" width="13.140625" style="18" customWidth="1"/>
    <col min="13832" max="13832" width="12.85546875" style="18" customWidth="1"/>
    <col min="13833" max="13833" width="7.28515625" style="18" customWidth="1"/>
    <col min="13834" max="13834" width="33.85546875" style="18" bestFit="1" customWidth="1"/>
    <col min="13835" max="13835" width="14.7109375" style="18" bestFit="1" customWidth="1"/>
    <col min="13836" max="13836" width="11.140625" style="18" bestFit="1" customWidth="1"/>
    <col min="13837" max="13837" width="10.7109375" style="18" customWidth="1"/>
    <col min="13838" max="13838" width="2.140625" style="18" customWidth="1"/>
    <col min="13839" max="13839" width="11.42578125" style="18"/>
    <col min="13840" max="13840" width="15.28515625" style="18" bestFit="1" customWidth="1"/>
    <col min="13841" max="14080" width="11.42578125" style="18"/>
    <col min="14081" max="14081" width="3.42578125" style="18" customWidth="1"/>
    <col min="14082" max="14082" width="9.28515625" style="18" customWidth="1"/>
    <col min="14083" max="14083" width="10.7109375" style="18" bestFit="1" customWidth="1"/>
    <col min="14084" max="14084" width="14.140625" style="18" customWidth="1"/>
    <col min="14085" max="14085" width="13.28515625" style="18" customWidth="1"/>
    <col min="14086" max="14086" width="13.7109375" style="18" customWidth="1"/>
    <col min="14087" max="14087" width="13.140625" style="18" customWidth="1"/>
    <col min="14088" max="14088" width="12.85546875" style="18" customWidth="1"/>
    <col min="14089" max="14089" width="7.28515625" style="18" customWidth="1"/>
    <col min="14090" max="14090" width="33.85546875" style="18" bestFit="1" customWidth="1"/>
    <col min="14091" max="14091" width="14.7109375" style="18" bestFit="1" customWidth="1"/>
    <col min="14092" max="14092" width="11.140625" style="18" bestFit="1" customWidth="1"/>
    <col min="14093" max="14093" width="10.7109375" style="18" customWidth="1"/>
    <col min="14094" max="14094" width="2.140625" style="18" customWidth="1"/>
    <col min="14095" max="14095" width="11.42578125" style="18"/>
    <col min="14096" max="14096" width="15.28515625" style="18" bestFit="1" customWidth="1"/>
    <col min="14097" max="14336" width="11.42578125" style="18"/>
    <col min="14337" max="14337" width="3.42578125" style="18" customWidth="1"/>
    <col min="14338" max="14338" width="9.28515625" style="18" customWidth="1"/>
    <col min="14339" max="14339" width="10.7109375" style="18" bestFit="1" customWidth="1"/>
    <col min="14340" max="14340" width="14.140625" style="18" customWidth="1"/>
    <col min="14341" max="14341" width="13.28515625" style="18" customWidth="1"/>
    <col min="14342" max="14342" width="13.7109375" style="18" customWidth="1"/>
    <col min="14343" max="14343" width="13.140625" style="18" customWidth="1"/>
    <col min="14344" max="14344" width="12.85546875" style="18" customWidth="1"/>
    <col min="14345" max="14345" width="7.28515625" style="18" customWidth="1"/>
    <col min="14346" max="14346" width="33.85546875" style="18" bestFit="1" customWidth="1"/>
    <col min="14347" max="14347" width="14.7109375" style="18" bestFit="1" customWidth="1"/>
    <col min="14348" max="14348" width="11.140625" style="18" bestFit="1" customWidth="1"/>
    <col min="14349" max="14349" width="10.7109375" style="18" customWidth="1"/>
    <col min="14350" max="14350" width="2.140625" style="18" customWidth="1"/>
    <col min="14351" max="14351" width="11.42578125" style="18"/>
    <col min="14352" max="14352" width="15.28515625" style="18" bestFit="1" customWidth="1"/>
    <col min="14353" max="14592" width="11.42578125" style="18"/>
    <col min="14593" max="14593" width="3.42578125" style="18" customWidth="1"/>
    <col min="14594" max="14594" width="9.28515625" style="18" customWidth="1"/>
    <col min="14595" max="14595" width="10.7109375" style="18" bestFit="1" customWidth="1"/>
    <col min="14596" max="14596" width="14.140625" style="18" customWidth="1"/>
    <col min="14597" max="14597" width="13.28515625" style="18" customWidth="1"/>
    <col min="14598" max="14598" width="13.7109375" style="18" customWidth="1"/>
    <col min="14599" max="14599" width="13.140625" style="18" customWidth="1"/>
    <col min="14600" max="14600" width="12.85546875" style="18" customWidth="1"/>
    <col min="14601" max="14601" width="7.28515625" style="18" customWidth="1"/>
    <col min="14602" max="14602" width="33.85546875" style="18" bestFit="1" customWidth="1"/>
    <col min="14603" max="14603" width="14.7109375" style="18" bestFit="1" customWidth="1"/>
    <col min="14604" max="14604" width="11.140625" style="18" bestFit="1" customWidth="1"/>
    <col min="14605" max="14605" width="10.7109375" style="18" customWidth="1"/>
    <col min="14606" max="14606" width="2.140625" style="18" customWidth="1"/>
    <col min="14607" max="14607" width="11.42578125" style="18"/>
    <col min="14608" max="14608" width="15.28515625" style="18" bestFit="1" customWidth="1"/>
    <col min="14609" max="14848" width="11.42578125" style="18"/>
    <col min="14849" max="14849" width="3.42578125" style="18" customWidth="1"/>
    <col min="14850" max="14850" width="9.28515625" style="18" customWidth="1"/>
    <col min="14851" max="14851" width="10.7109375" style="18" bestFit="1" customWidth="1"/>
    <col min="14852" max="14852" width="14.140625" style="18" customWidth="1"/>
    <col min="14853" max="14853" width="13.28515625" style="18" customWidth="1"/>
    <col min="14854" max="14854" width="13.7109375" style="18" customWidth="1"/>
    <col min="14855" max="14855" width="13.140625" style="18" customWidth="1"/>
    <col min="14856" max="14856" width="12.85546875" style="18" customWidth="1"/>
    <col min="14857" max="14857" width="7.28515625" style="18" customWidth="1"/>
    <col min="14858" max="14858" width="33.85546875" style="18" bestFit="1" customWidth="1"/>
    <col min="14859" max="14859" width="14.7109375" style="18" bestFit="1" customWidth="1"/>
    <col min="14860" max="14860" width="11.140625" style="18" bestFit="1" customWidth="1"/>
    <col min="14861" max="14861" width="10.7109375" style="18" customWidth="1"/>
    <col min="14862" max="14862" width="2.140625" style="18" customWidth="1"/>
    <col min="14863" max="14863" width="11.42578125" style="18"/>
    <col min="14864" max="14864" width="15.28515625" style="18" bestFit="1" customWidth="1"/>
    <col min="14865" max="15104" width="11.42578125" style="18"/>
    <col min="15105" max="15105" width="3.42578125" style="18" customWidth="1"/>
    <col min="15106" max="15106" width="9.28515625" style="18" customWidth="1"/>
    <col min="15107" max="15107" width="10.7109375" style="18" bestFit="1" customWidth="1"/>
    <col min="15108" max="15108" width="14.140625" style="18" customWidth="1"/>
    <col min="15109" max="15109" width="13.28515625" style="18" customWidth="1"/>
    <col min="15110" max="15110" width="13.7109375" style="18" customWidth="1"/>
    <col min="15111" max="15111" width="13.140625" style="18" customWidth="1"/>
    <col min="15112" max="15112" width="12.85546875" style="18" customWidth="1"/>
    <col min="15113" max="15113" width="7.28515625" style="18" customWidth="1"/>
    <col min="15114" max="15114" width="33.85546875" style="18" bestFit="1" customWidth="1"/>
    <col min="15115" max="15115" width="14.7109375" style="18" bestFit="1" customWidth="1"/>
    <col min="15116" max="15116" width="11.140625" style="18" bestFit="1" customWidth="1"/>
    <col min="15117" max="15117" width="10.7109375" style="18" customWidth="1"/>
    <col min="15118" max="15118" width="2.140625" style="18" customWidth="1"/>
    <col min="15119" max="15119" width="11.42578125" style="18"/>
    <col min="15120" max="15120" width="15.28515625" style="18" bestFit="1" customWidth="1"/>
    <col min="15121" max="15360" width="11.42578125" style="18"/>
    <col min="15361" max="15361" width="3.42578125" style="18" customWidth="1"/>
    <col min="15362" max="15362" width="9.28515625" style="18" customWidth="1"/>
    <col min="15363" max="15363" width="10.7109375" style="18" bestFit="1" customWidth="1"/>
    <col min="15364" max="15364" width="14.140625" style="18" customWidth="1"/>
    <col min="15365" max="15365" width="13.28515625" style="18" customWidth="1"/>
    <col min="15366" max="15366" width="13.7109375" style="18" customWidth="1"/>
    <col min="15367" max="15367" width="13.140625" style="18" customWidth="1"/>
    <col min="15368" max="15368" width="12.85546875" style="18" customWidth="1"/>
    <col min="15369" max="15369" width="7.28515625" style="18" customWidth="1"/>
    <col min="15370" max="15370" width="33.85546875" style="18" bestFit="1" customWidth="1"/>
    <col min="15371" max="15371" width="14.7109375" style="18" bestFit="1" customWidth="1"/>
    <col min="15372" max="15372" width="11.140625" style="18" bestFit="1" customWidth="1"/>
    <col min="15373" max="15373" width="10.7109375" style="18" customWidth="1"/>
    <col min="15374" max="15374" width="2.140625" style="18" customWidth="1"/>
    <col min="15375" max="15375" width="11.42578125" style="18"/>
    <col min="15376" max="15376" width="15.28515625" style="18" bestFit="1" customWidth="1"/>
    <col min="15377" max="15616" width="11.42578125" style="18"/>
    <col min="15617" max="15617" width="3.42578125" style="18" customWidth="1"/>
    <col min="15618" max="15618" width="9.28515625" style="18" customWidth="1"/>
    <col min="15619" max="15619" width="10.7109375" style="18" bestFit="1" customWidth="1"/>
    <col min="15620" max="15620" width="14.140625" style="18" customWidth="1"/>
    <col min="15621" max="15621" width="13.28515625" style="18" customWidth="1"/>
    <col min="15622" max="15622" width="13.7109375" style="18" customWidth="1"/>
    <col min="15623" max="15623" width="13.140625" style="18" customWidth="1"/>
    <col min="15624" max="15624" width="12.85546875" style="18" customWidth="1"/>
    <col min="15625" max="15625" width="7.28515625" style="18" customWidth="1"/>
    <col min="15626" max="15626" width="33.85546875" style="18" bestFit="1" customWidth="1"/>
    <col min="15627" max="15627" width="14.7109375" style="18" bestFit="1" customWidth="1"/>
    <col min="15628" max="15628" width="11.140625" style="18" bestFit="1" customWidth="1"/>
    <col min="15629" max="15629" width="10.7109375" style="18" customWidth="1"/>
    <col min="15630" max="15630" width="2.140625" style="18" customWidth="1"/>
    <col min="15631" max="15631" width="11.42578125" style="18"/>
    <col min="15632" max="15632" width="15.28515625" style="18" bestFit="1" customWidth="1"/>
    <col min="15633" max="15872" width="11.42578125" style="18"/>
    <col min="15873" max="15873" width="3.42578125" style="18" customWidth="1"/>
    <col min="15874" max="15874" width="9.28515625" style="18" customWidth="1"/>
    <col min="15875" max="15875" width="10.7109375" style="18" bestFit="1" customWidth="1"/>
    <col min="15876" max="15876" width="14.140625" style="18" customWidth="1"/>
    <col min="15877" max="15877" width="13.28515625" style="18" customWidth="1"/>
    <col min="15878" max="15878" width="13.7109375" style="18" customWidth="1"/>
    <col min="15879" max="15879" width="13.140625" style="18" customWidth="1"/>
    <col min="15880" max="15880" width="12.85546875" style="18" customWidth="1"/>
    <col min="15881" max="15881" width="7.28515625" style="18" customWidth="1"/>
    <col min="15882" max="15882" width="33.85546875" style="18" bestFit="1" customWidth="1"/>
    <col min="15883" max="15883" width="14.7109375" style="18" bestFit="1" customWidth="1"/>
    <col min="15884" max="15884" width="11.140625" style="18" bestFit="1" customWidth="1"/>
    <col min="15885" max="15885" width="10.7109375" style="18" customWidth="1"/>
    <col min="15886" max="15886" width="2.140625" style="18" customWidth="1"/>
    <col min="15887" max="15887" width="11.42578125" style="18"/>
    <col min="15888" max="15888" width="15.28515625" style="18" bestFit="1" customWidth="1"/>
    <col min="15889" max="16128" width="11.42578125" style="18"/>
    <col min="16129" max="16129" width="3.42578125" style="18" customWidth="1"/>
    <col min="16130" max="16130" width="9.28515625" style="18" customWidth="1"/>
    <col min="16131" max="16131" width="10.7109375" style="18" bestFit="1" customWidth="1"/>
    <col min="16132" max="16132" width="14.140625" style="18" customWidth="1"/>
    <col min="16133" max="16133" width="13.28515625" style="18" customWidth="1"/>
    <col min="16134" max="16134" width="13.7109375" style="18" customWidth="1"/>
    <col min="16135" max="16135" width="13.140625" style="18" customWidth="1"/>
    <col min="16136" max="16136" width="12.85546875" style="18" customWidth="1"/>
    <col min="16137" max="16137" width="7.28515625" style="18" customWidth="1"/>
    <col min="16138" max="16138" width="33.85546875" style="18" bestFit="1" customWidth="1"/>
    <col min="16139" max="16139" width="14.7109375" style="18" bestFit="1" customWidth="1"/>
    <col min="16140" max="16140" width="11.140625" style="18" bestFit="1" customWidth="1"/>
    <col min="16141" max="16141" width="10.7109375" style="18" customWidth="1"/>
    <col min="16142" max="16142" width="2.140625" style="18" customWidth="1"/>
    <col min="16143" max="16143" width="11.42578125" style="18"/>
    <col min="16144" max="16144" width="15.28515625" style="18" bestFit="1" customWidth="1"/>
    <col min="16145" max="16384" width="11.42578125" style="18"/>
  </cols>
  <sheetData>
    <row r="1" spans="2:19" ht="15" hidden="1" customHeight="1" x14ac:dyDescent="0.25">
      <c r="H1" s="19"/>
      <c r="J1" s="20"/>
      <c r="L1" s="21"/>
    </row>
    <row r="2" spans="2:19" ht="15" hidden="1" customHeight="1" x14ac:dyDescent="0.25"/>
    <row r="3" spans="2:19" ht="15" hidden="1" customHeight="1" x14ac:dyDescent="0.25"/>
    <row r="4" spans="2:19" ht="15" hidden="1" customHeight="1" x14ac:dyDescent="0.25"/>
    <row r="5" spans="2:19" ht="15" customHeight="1" x14ac:dyDescent="0.25"/>
    <row r="6" spans="2:19" ht="15" customHeight="1" x14ac:dyDescent="0.25">
      <c r="G6" s="22"/>
      <c r="I6" s="22"/>
      <c r="J6" s="22"/>
      <c r="K6" s="22"/>
      <c r="L6" s="22"/>
      <c r="M6" s="22"/>
    </row>
    <row r="7" spans="2:19" ht="32.25" customHeight="1" x14ac:dyDescent="0.25">
      <c r="F7" s="22"/>
      <c r="G7" s="116" t="s">
        <v>68</v>
      </c>
      <c r="H7" s="116"/>
      <c r="I7" s="116"/>
      <c r="J7" s="116"/>
      <c r="K7" s="116"/>
      <c r="L7" s="22"/>
      <c r="M7" s="22"/>
      <c r="O7" s="119"/>
      <c r="P7" s="119"/>
      <c r="Q7" s="119"/>
      <c r="R7" s="119"/>
      <c r="S7" s="119"/>
    </row>
    <row r="8" spans="2:19" ht="22.5" customHeight="1" x14ac:dyDescent="0.25">
      <c r="F8" s="22"/>
      <c r="G8" s="116"/>
      <c r="H8" s="116"/>
      <c r="I8" s="116"/>
      <c r="J8" s="116"/>
      <c r="K8" s="116"/>
      <c r="L8" s="22"/>
      <c r="M8" s="22"/>
      <c r="O8" s="119"/>
      <c r="P8" s="119"/>
      <c r="Q8" s="119"/>
      <c r="R8" s="119"/>
      <c r="S8" s="119"/>
    </row>
    <row r="9" spans="2:19" ht="18" customHeight="1" x14ac:dyDescent="0.25">
      <c r="E9" s="24"/>
      <c r="F9" s="22"/>
      <c r="G9" s="22"/>
      <c r="H9" s="22"/>
      <c r="I9" s="22"/>
      <c r="J9" s="22"/>
      <c r="K9" s="22"/>
      <c r="L9" s="22"/>
      <c r="M9" s="22"/>
      <c r="O9" s="119"/>
      <c r="P9" s="119"/>
      <c r="Q9" s="119"/>
      <c r="R9" s="119"/>
      <c r="S9" s="119"/>
    </row>
    <row r="10" spans="2:19" ht="18" customHeight="1" x14ac:dyDescent="0.25">
      <c r="B10" s="117" t="s">
        <v>70</v>
      </c>
      <c r="C10" s="118"/>
      <c r="D10" s="23">
        <v>100</v>
      </c>
      <c r="E10" s="24"/>
      <c r="F10" s="35" t="s">
        <v>47</v>
      </c>
      <c r="G10" s="36"/>
      <c r="H10" s="37">
        <f>M32</f>
        <v>4.0603861212730422E-2</v>
      </c>
      <c r="L10" s="31"/>
    </row>
    <row r="11" spans="2:19" ht="18" customHeight="1" x14ac:dyDescent="0.25">
      <c r="B11" s="38" t="s">
        <v>48</v>
      </c>
      <c r="C11" s="39"/>
      <c r="D11" s="104">
        <v>0.04</v>
      </c>
      <c r="E11" s="41"/>
      <c r="F11" s="42" t="s">
        <v>49</v>
      </c>
      <c r="G11" s="43"/>
      <c r="H11" s="44">
        <f>+((1+H10)^(90/360)-1)/90*360</f>
        <v>3.9999855588534139E-2</v>
      </c>
      <c r="I11" s="29"/>
      <c r="L11" s="45"/>
      <c r="M11" s="46"/>
    </row>
    <row r="12" spans="2:19" ht="18" customHeight="1" x14ac:dyDescent="0.25">
      <c r="B12" s="38" t="s">
        <v>50</v>
      </c>
      <c r="C12" s="39"/>
      <c r="D12" s="47" t="s">
        <v>9</v>
      </c>
      <c r="E12" s="24"/>
      <c r="F12" s="48" t="s">
        <v>51</v>
      </c>
      <c r="G12" s="24"/>
      <c r="H12" s="49">
        <f>+M31</f>
        <v>2.0429977278579829</v>
      </c>
      <c r="I12" s="50"/>
      <c r="J12" s="51"/>
      <c r="L12" s="52"/>
      <c r="M12" s="53"/>
      <c r="N12" s="54"/>
    </row>
    <row r="13" spans="2:19" ht="18" customHeight="1" x14ac:dyDescent="0.25">
      <c r="B13" s="38" t="s">
        <v>52</v>
      </c>
      <c r="C13" s="39"/>
      <c r="D13" s="47">
        <v>365</v>
      </c>
      <c r="E13" s="55"/>
      <c r="F13" s="48" t="s">
        <v>53</v>
      </c>
      <c r="G13" s="24"/>
      <c r="H13" s="49">
        <f>+H12*12</f>
        <v>24.515972734295794</v>
      </c>
      <c r="J13" s="53"/>
      <c r="M13" s="53"/>
      <c r="N13" s="54"/>
      <c r="P13" s="56"/>
    </row>
    <row r="14" spans="2:19" ht="18" customHeight="1" x14ac:dyDescent="0.25">
      <c r="B14" s="57" t="s">
        <v>54</v>
      </c>
      <c r="C14" s="58"/>
      <c r="D14" s="59">
        <v>44305</v>
      </c>
      <c r="E14" s="55"/>
      <c r="F14" s="60" t="s">
        <v>55</v>
      </c>
      <c r="G14" s="61"/>
      <c r="H14" s="62">
        <f>H13/(1+H10)</f>
        <v>23.559371292092486</v>
      </c>
      <c r="I14" s="63"/>
      <c r="K14" s="64"/>
      <c r="L14" s="53"/>
      <c r="M14" s="53"/>
    </row>
    <row r="15" spans="2:19" ht="18" customHeight="1" x14ac:dyDescent="0.25">
      <c r="B15" s="24"/>
      <c r="C15" s="24"/>
      <c r="D15" s="65"/>
      <c r="E15" s="24"/>
      <c r="F15" s="43"/>
      <c r="G15" s="43"/>
      <c r="H15" s="43"/>
      <c r="I15" s="43"/>
      <c r="J15" s="43"/>
      <c r="K15" s="43"/>
      <c r="L15" s="43"/>
      <c r="M15" s="43"/>
    </row>
    <row r="16" spans="2:19" ht="18" customHeight="1" x14ac:dyDescent="0.25">
      <c r="B16" s="120" t="s">
        <v>69</v>
      </c>
      <c r="C16" s="121"/>
      <c r="D16" s="121"/>
      <c r="E16" s="121"/>
      <c r="F16" s="121"/>
      <c r="G16" s="121"/>
      <c r="H16" s="122"/>
      <c r="J16" s="120" t="s">
        <v>56</v>
      </c>
      <c r="K16" s="121"/>
      <c r="L16" s="121"/>
      <c r="M16" s="121"/>
    </row>
    <row r="17" spans="2:17" ht="30.75" customHeight="1" x14ac:dyDescent="0.25">
      <c r="B17" s="66" t="s">
        <v>57</v>
      </c>
      <c r="C17" s="67" t="s">
        <v>58</v>
      </c>
      <c r="D17" s="68" t="s">
        <v>59</v>
      </c>
      <c r="E17" s="68" t="s">
        <v>60</v>
      </c>
      <c r="F17" s="67" t="s">
        <v>61</v>
      </c>
      <c r="G17" s="68" t="s">
        <v>62</v>
      </c>
      <c r="H17" s="69" t="s">
        <v>63</v>
      </c>
      <c r="I17" s="70"/>
      <c r="J17" s="71">
        <f>+D14</f>
        <v>44305</v>
      </c>
      <c r="K17" s="72">
        <f>-D10*100%</f>
        <v>-100</v>
      </c>
      <c r="L17" s="73" t="s">
        <v>64</v>
      </c>
      <c r="M17" s="74" t="s">
        <v>65</v>
      </c>
    </row>
    <row r="18" spans="2:17" ht="18" customHeight="1" x14ac:dyDescent="0.25">
      <c r="B18" s="75">
        <v>1</v>
      </c>
      <c r="C18" s="76">
        <f>+EDATE(D14,3)</f>
        <v>44396</v>
      </c>
      <c r="D18" s="77">
        <f>+H18*$D$10</f>
        <v>0</v>
      </c>
      <c r="E18" s="77">
        <f>+D10*$D$11/$D$13*(C18-D14)</f>
        <v>0.99726027397260275</v>
      </c>
      <c r="F18" s="77">
        <f>+E18+D18</f>
        <v>0.99726027397260275</v>
      </c>
      <c r="G18" s="77">
        <f>+D10-D18</f>
        <v>100</v>
      </c>
      <c r="H18" s="78">
        <v>0</v>
      </c>
      <c r="I18" s="79"/>
      <c r="J18" s="80">
        <f t="shared" ref="J18:J29" si="0">+C18</f>
        <v>44396</v>
      </c>
      <c r="K18" s="81">
        <f>+F18</f>
        <v>0.99726027397260275</v>
      </c>
      <c r="L18" s="81">
        <f>+K18/((1+$H$10)^((J18-$J$17)/$D$13))</f>
        <v>0.98741336275862757</v>
      </c>
      <c r="M18" s="82">
        <f>+L18*((J18-$J$17)/D$13)</f>
        <v>0.24617703016721948</v>
      </c>
      <c r="O18" s="83"/>
      <c r="P18" s="83"/>
      <c r="Q18" s="83"/>
    </row>
    <row r="19" spans="2:17" ht="18" customHeight="1" x14ac:dyDescent="0.25">
      <c r="B19" s="84">
        <f>+B18+1</f>
        <v>2</v>
      </c>
      <c r="C19" s="85">
        <f>+EDATE(C18,3)</f>
        <v>44488</v>
      </c>
      <c r="D19" s="86">
        <f t="shared" ref="D19:D29" si="1">+H19*$D$10</f>
        <v>0</v>
      </c>
      <c r="E19" s="86">
        <f>+G18*$D$11/$D$13*(C19-C18)</f>
        <v>1.0082191780821919</v>
      </c>
      <c r="F19" s="86">
        <f>+E19+D19</f>
        <v>1.0082191780821919</v>
      </c>
      <c r="G19" s="86">
        <f>+G18-D19</f>
        <v>100</v>
      </c>
      <c r="H19" s="87">
        <v>0</v>
      </c>
      <c r="I19" s="79"/>
      <c r="J19" s="80">
        <f t="shared" si="0"/>
        <v>44488</v>
      </c>
      <c r="K19" s="81">
        <f>+F19</f>
        <v>1.0082191780821919</v>
      </c>
      <c r="L19" s="81">
        <f>+K19/((1+$H$10)^((J19-$J$17)/$D$13))</f>
        <v>0.98829946217317088</v>
      </c>
      <c r="M19" s="82">
        <f>+L19*((J19-$J$17)/D$13)</f>
        <v>0.49550356596627476</v>
      </c>
      <c r="O19" s="83"/>
      <c r="P19" s="83"/>
      <c r="Q19" s="83"/>
    </row>
    <row r="20" spans="2:17" ht="18" customHeight="1" x14ac:dyDescent="0.25">
      <c r="B20" s="84">
        <f>+B19+1</f>
        <v>3</v>
      </c>
      <c r="C20" s="85">
        <f t="shared" ref="C20:C29" si="2">+EDATE(C19,3)</f>
        <v>44580</v>
      </c>
      <c r="D20" s="86">
        <f t="shared" si="1"/>
        <v>0</v>
      </c>
      <c r="E20" s="86">
        <f>+G19*$D$11/$D$13*(C20-C19)</f>
        <v>1.0082191780821919</v>
      </c>
      <c r="F20" s="86">
        <f>+E20+D20</f>
        <v>1.0082191780821919</v>
      </c>
      <c r="G20" s="86">
        <f>+G19-D20</f>
        <v>100</v>
      </c>
      <c r="H20" s="87">
        <v>0</v>
      </c>
      <c r="I20" s="79"/>
      <c r="J20" s="80">
        <f t="shared" si="0"/>
        <v>44580</v>
      </c>
      <c r="K20" s="81">
        <f>+F20</f>
        <v>1.0082191780821919</v>
      </c>
      <c r="L20" s="81">
        <f>+K20/((1+$H$10)^((J20-$J$17)/$D$13))</f>
        <v>0.97843433115148948</v>
      </c>
      <c r="M20" s="82">
        <f>+L20*((J20-$J$17)/D$13)</f>
        <v>0.73717655086756062</v>
      </c>
      <c r="O20" s="83"/>
      <c r="P20" s="83"/>
      <c r="Q20" s="83"/>
    </row>
    <row r="21" spans="2:17" ht="18" customHeight="1" x14ac:dyDescent="0.25">
      <c r="B21" s="84">
        <f t="shared" ref="B21:B29" si="3">+B20+1</f>
        <v>4</v>
      </c>
      <c r="C21" s="85">
        <f t="shared" si="2"/>
        <v>44670</v>
      </c>
      <c r="D21" s="86">
        <f t="shared" si="1"/>
        <v>0</v>
      </c>
      <c r="E21" s="86">
        <f t="shared" ref="E21:E29" si="4">+G20*$D$11/$D$13*(C21-C20)</f>
        <v>0.98630136986301375</v>
      </c>
      <c r="F21" s="86">
        <f t="shared" ref="F21:F29" si="5">+E21+D21</f>
        <v>0.98630136986301375</v>
      </c>
      <c r="G21" s="86">
        <f t="shared" ref="G21:G29" si="6">+G20-D21</f>
        <v>100</v>
      </c>
      <c r="H21" s="87">
        <v>0</v>
      </c>
      <c r="I21" s="79"/>
      <c r="J21" s="80">
        <f t="shared" si="0"/>
        <v>44670</v>
      </c>
      <c r="K21" s="81">
        <f t="shared" ref="K21:K29" si="7">+F21</f>
        <v>0.98630136986301375</v>
      </c>
      <c r="L21" s="81">
        <f t="shared" ref="L21:L29" si="8">+K21/((1+$H$10)^((J21-$J$17)/$D$13))</f>
        <v>0.94781636569517247</v>
      </c>
      <c r="M21" s="82">
        <f t="shared" ref="M21:M29" si="9">+L21*((J21-$J$17)/D$13)</f>
        <v>0.94781636569517247</v>
      </c>
      <c r="O21" s="83"/>
      <c r="P21" s="83"/>
      <c r="Q21" s="83"/>
    </row>
    <row r="22" spans="2:17" ht="18" customHeight="1" x14ac:dyDescent="0.25">
      <c r="B22" s="84">
        <f t="shared" si="3"/>
        <v>5</v>
      </c>
      <c r="C22" s="85">
        <f t="shared" si="2"/>
        <v>44761</v>
      </c>
      <c r="D22" s="86">
        <f t="shared" si="1"/>
        <v>12.5</v>
      </c>
      <c r="E22" s="86">
        <f t="shared" si="4"/>
        <v>0.99726027397260275</v>
      </c>
      <c r="F22" s="86">
        <f t="shared" si="5"/>
        <v>13.497260273972604</v>
      </c>
      <c r="G22" s="86">
        <f t="shared" si="6"/>
        <v>87.5</v>
      </c>
      <c r="H22" s="87">
        <v>0.125</v>
      </c>
      <c r="I22" s="79"/>
      <c r="J22" s="80">
        <f t="shared" si="0"/>
        <v>44761</v>
      </c>
      <c r="K22" s="81">
        <f t="shared" si="7"/>
        <v>13.497260273972604</v>
      </c>
      <c r="L22" s="81">
        <f t="shared" si="8"/>
        <v>12.842532419191539</v>
      </c>
      <c r="M22" s="82">
        <f t="shared" si="9"/>
        <v>16.044369268907786</v>
      </c>
      <c r="O22" s="83"/>
      <c r="P22" s="83"/>
      <c r="Q22" s="83"/>
    </row>
    <row r="23" spans="2:17" ht="18" customHeight="1" x14ac:dyDescent="0.25">
      <c r="B23" s="84">
        <f t="shared" si="3"/>
        <v>6</v>
      </c>
      <c r="C23" s="85">
        <f t="shared" si="2"/>
        <v>44853</v>
      </c>
      <c r="D23" s="86">
        <f t="shared" si="1"/>
        <v>12.5</v>
      </c>
      <c r="E23" s="86">
        <f t="shared" si="4"/>
        <v>0.88219178082191785</v>
      </c>
      <c r="F23" s="86">
        <f t="shared" si="5"/>
        <v>13.382191780821918</v>
      </c>
      <c r="G23" s="86">
        <f t="shared" si="6"/>
        <v>75</v>
      </c>
      <c r="H23" s="87">
        <v>0.125</v>
      </c>
      <c r="I23" s="79"/>
      <c r="J23" s="80">
        <f t="shared" si="0"/>
        <v>44853</v>
      </c>
      <c r="K23" s="81">
        <f t="shared" si="7"/>
        <v>13.382191780821918</v>
      </c>
      <c r="L23" s="81">
        <f t="shared" si="8"/>
        <v>12.605945385985795</v>
      </c>
      <c r="M23" s="82">
        <f t="shared" si="9"/>
        <v>18.926186497315658</v>
      </c>
      <c r="O23" s="83"/>
      <c r="P23" s="83"/>
      <c r="Q23" s="83"/>
    </row>
    <row r="24" spans="2:17" ht="18" customHeight="1" x14ac:dyDescent="0.25">
      <c r="B24" s="84">
        <f t="shared" si="3"/>
        <v>7</v>
      </c>
      <c r="C24" s="85">
        <f t="shared" si="2"/>
        <v>44945</v>
      </c>
      <c r="D24" s="86">
        <f t="shared" si="1"/>
        <v>12.5</v>
      </c>
      <c r="E24" s="86">
        <f t="shared" si="4"/>
        <v>0.75616438356164373</v>
      </c>
      <c r="F24" s="86">
        <f t="shared" si="5"/>
        <v>13.256164383561643</v>
      </c>
      <c r="G24" s="86">
        <f t="shared" si="6"/>
        <v>62.5</v>
      </c>
      <c r="H24" s="87">
        <f>+H23</f>
        <v>0.125</v>
      </c>
      <c r="I24" s="79"/>
      <c r="J24" s="80">
        <f t="shared" si="0"/>
        <v>44945</v>
      </c>
      <c r="K24" s="81">
        <f t="shared" si="7"/>
        <v>13.256164383561643</v>
      </c>
      <c r="L24" s="81">
        <f t="shared" si="8"/>
        <v>12.36258174882156</v>
      </c>
      <c r="M24" s="82">
        <f t="shared" si="9"/>
        <v>21.676855669166571</v>
      </c>
      <c r="O24" s="83"/>
      <c r="P24" s="83"/>
      <c r="Q24" s="83"/>
    </row>
    <row r="25" spans="2:17" ht="18" customHeight="1" x14ac:dyDescent="0.25">
      <c r="B25" s="84">
        <f t="shared" si="3"/>
        <v>8</v>
      </c>
      <c r="C25" s="85">
        <f t="shared" si="2"/>
        <v>45035</v>
      </c>
      <c r="D25" s="86">
        <f t="shared" si="1"/>
        <v>12.5</v>
      </c>
      <c r="E25" s="86">
        <f t="shared" si="4"/>
        <v>0.61643835616438358</v>
      </c>
      <c r="F25" s="86">
        <f t="shared" si="5"/>
        <v>13.116438356164384</v>
      </c>
      <c r="G25" s="86">
        <f t="shared" si="6"/>
        <v>50</v>
      </c>
      <c r="H25" s="87">
        <v>0.125</v>
      </c>
      <c r="I25" s="79"/>
      <c r="J25" s="80">
        <f t="shared" si="0"/>
        <v>45035</v>
      </c>
      <c r="K25" s="81">
        <f t="shared" si="7"/>
        <v>13.116438356164384</v>
      </c>
      <c r="L25" s="81">
        <f t="shared" si="8"/>
        <v>12.112814224461165</v>
      </c>
      <c r="M25" s="82">
        <f t="shared" si="9"/>
        <v>24.225628448922329</v>
      </c>
      <c r="O25" s="83"/>
      <c r="P25" s="83"/>
      <c r="Q25" s="83"/>
    </row>
    <row r="26" spans="2:17" ht="18" customHeight="1" x14ac:dyDescent="0.25">
      <c r="B26" s="84">
        <f t="shared" si="3"/>
        <v>9</v>
      </c>
      <c r="C26" s="85">
        <f t="shared" si="2"/>
        <v>45126</v>
      </c>
      <c r="D26" s="86">
        <f t="shared" si="1"/>
        <v>12.5</v>
      </c>
      <c r="E26" s="86">
        <f t="shared" si="4"/>
        <v>0.49863013698630138</v>
      </c>
      <c r="F26" s="86">
        <f t="shared" si="5"/>
        <v>12.998630136986302</v>
      </c>
      <c r="G26" s="86">
        <f t="shared" si="6"/>
        <v>37.5</v>
      </c>
      <c r="H26" s="87">
        <f>+H25</f>
        <v>0.125</v>
      </c>
      <c r="I26" s="79"/>
      <c r="J26" s="80">
        <f t="shared" si="0"/>
        <v>45126</v>
      </c>
      <c r="K26" s="81">
        <f t="shared" si="7"/>
        <v>12.998630136986302</v>
      </c>
      <c r="L26" s="81">
        <f t="shared" si="8"/>
        <v>11.8854930253629</v>
      </c>
      <c r="M26" s="82">
        <f t="shared" si="9"/>
        <v>26.734218558419016</v>
      </c>
      <c r="O26" s="83"/>
      <c r="P26" s="83"/>
      <c r="Q26" s="83"/>
    </row>
    <row r="27" spans="2:17" ht="18" customHeight="1" x14ac:dyDescent="0.25">
      <c r="B27" s="84">
        <f t="shared" si="3"/>
        <v>10</v>
      </c>
      <c r="C27" s="85">
        <f t="shared" si="2"/>
        <v>45218</v>
      </c>
      <c r="D27" s="86">
        <f t="shared" si="1"/>
        <v>12.5</v>
      </c>
      <c r="E27" s="86">
        <f t="shared" si="4"/>
        <v>0.37808219178082186</v>
      </c>
      <c r="F27" s="86">
        <f t="shared" si="5"/>
        <v>12.878082191780821</v>
      </c>
      <c r="G27" s="86">
        <f t="shared" si="6"/>
        <v>25</v>
      </c>
      <c r="H27" s="87">
        <f>+H26</f>
        <v>0.125</v>
      </c>
      <c r="I27" s="79"/>
      <c r="J27" s="80">
        <f t="shared" si="0"/>
        <v>45218</v>
      </c>
      <c r="K27" s="81">
        <f t="shared" si="7"/>
        <v>12.878082191780821</v>
      </c>
      <c r="L27" s="81">
        <f t="shared" si="8"/>
        <v>11.657728355096618</v>
      </c>
      <c r="M27" s="82">
        <f t="shared" si="9"/>
        <v>29.160290378638937</v>
      </c>
      <c r="O27" s="83"/>
      <c r="P27" s="83"/>
      <c r="Q27" s="83"/>
    </row>
    <row r="28" spans="2:17" ht="18" customHeight="1" x14ac:dyDescent="0.25">
      <c r="B28" s="84">
        <f t="shared" si="3"/>
        <v>11</v>
      </c>
      <c r="C28" s="85">
        <f t="shared" si="2"/>
        <v>45310</v>
      </c>
      <c r="D28" s="86">
        <f t="shared" si="1"/>
        <v>12.5</v>
      </c>
      <c r="E28" s="86">
        <f t="shared" si="4"/>
        <v>0.25205479452054796</v>
      </c>
      <c r="F28" s="86">
        <f t="shared" si="5"/>
        <v>12.752054794520548</v>
      </c>
      <c r="G28" s="86">
        <f t="shared" si="6"/>
        <v>12.5</v>
      </c>
      <c r="H28" s="87">
        <f>+H27</f>
        <v>0.125</v>
      </c>
      <c r="I28" s="79"/>
      <c r="J28" s="80">
        <f t="shared" si="0"/>
        <v>45310</v>
      </c>
      <c r="K28" s="81">
        <f t="shared" si="7"/>
        <v>12.752054794520548</v>
      </c>
      <c r="L28" s="81">
        <f t="shared" si="8"/>
        <v>11.428415792576814</v>
      </c>
      <c r="M28" s="82">
        <f t="shared" si="9"/>
        <v>31.46728183983479</v>
      </c>
      <c r="O28" s="83"/>
      <c r="P28" s="83"/>
      <c r="Q28" s="83"/>
    </row>
    <row r="29" spans="2:17" ht="18" customHeight="1" x14ac:dyDescent="0.25">
      <c r="B29" s="84">
        <f t="shared" si="3"/>
        <v>12</v>
      </c>
      <c r="C29" s="105">
        <f t="shared" si="2"/>
        <v>45401</v>
      </c>
      <c r="D29" s="106">
        <f t="shared" si="1"/>
        <v>12.5</v>
      </c>
      <c r="E29" s="86">
        <f t="shared" si="4"/>
        <v>0.12465753424657534</v>
      </c>
      <c r="F29" s="86">
        <f t="shared" si="5"/>
        <v>12.624657534246575</v>
      </c>
      <c r="G29" s="86">
        <f t="shared" si="6"/>
        <v>0</v>
      </c>
      <c r="H29" s="88">
        <f>+H28</f>
        <v>0.125</v>
      </c>
      <c r="I29" s="79"/>
      <c r="J29" s="80">
        <f t="shared" si="0"/>
        <v>45401</v>
      </c>
      <c r="K29" s="81">
        <f t="shared" si="7"/>
        <v>12.624657534246575</v>
      </c>
      <c r="L29" s="81">
        <f t="shared" si="8"/>
        <v>11.202525715279373</v>
      </c>
      <c r="M29" s="82">
        <f t="shared" si="9"/>
        <v>33.63826899711286</v>
      </c>
      <c r="O29" s="83"/>
      <c r="P29" s="83"/>
      <c r="Q29" s="83"/>
    </row>
    <row r="30" spans="2:17" ht="18" customHeight="1" x14ac:dyDescent="0.25">
      <c r="B30" s="89"/>
      <c r="C30" s="89"/>
      <c r="D30" s="90">
        <f>SUM(D18:D29)</f>
        <v>100</v>
      </c>
      <c r="E30" s="90">
        <f>SUM(E18:E29)</f>
        <v>8.5054794520547965</v>
      </c>
      <c r="F30" s="90">
        <f>SUM(F18:F29)</f>
        <v>108.5054794520548</v>
      </c>
      <c r="G30" s="91"/>
      <c r="H30" s="92">
        <f>SUM(H18:H29)</f>
        <v>1</v>
      </c>
      <c r="I30" s="93"/>
      <c r="J30" s="94"/>
      <c r="K30" s="95"/>
      <c r="L30" s="96">
        <f>SUM(L18:L29)</f>
        <v>100.00000018855424</v>
      </c>
      <c r="M30" s="97">
        <f>SUM(M18:M29)</f>
        <v>204.29977317101418</v>
      </c>
      <c r="Q30" s="83"/>
    </row>
    <row r="31" spans="2:17" ht="18" customHeight="1" x14ac:dyDescent="0.25">
      <c r="C31" s="30"/>
      <c r="D31" s="64"/>
      <c r="K31" s="98" t="s">
        <v>51</v>
      </c>
      <c r="L31" s="99"/>
      <c r="M31" s="100">
        <f>+M30/L30</f>
        <v>2.0429977278579829</v>
      </c>
      <c r="Q31" s="101"/>
    </row>
    <row r="32" spans="2:17" ht="18" customHeight="1" x14ac:dyDescent="0.25">
      <c r="C32" s="30"/>
      <c r="D32" s="64"/>
      <c r="K32" s="98" t="s">
        <v>47</v>
      </c>
      <c r="L32" s="99"/>
      <c r="M32" s="102">
        <f>XIRR(K17:K29,J17:J29)</f>
        <v>4.0603861212730422E-2</v>
      </c>
    </row>
    <row r="33" spans="2:13" ht="15" customHeight="1" x14ac:dyDescent="0.25">
      <c r="C33" s="103"/>
      <c r="D33" s="64"/>
      <c r="E33" s="56"/>
    </row>
    <row r="34" spans="2:13" ht="15" customHeight="1" x14ac:dyDescent="0.25">
      <c r="B34" s="115" t="s">
        <v>66</v>
      </c>
      <c r="C34" s="115"/>
      <c r="D34" s="115"/>
      <c r="E34" s="115"/>
      <c r="F34" s="115"/>
      <c r="G34" s="115"/>
      <c r="H34" s="115"/>
      <c r="I34" s="115"/>
      <c r="J34" s="115"/>
      <c r="K34" s="115"/>
      <c r="L34" s="115"/>
      <c r="M34" s="115"/>
    </row>
    <row r="35" spans="2:13" x14ac:dyDescent="0.25">
      <c r="B35" s="115"/>
      <c r="C35" s="115"/>
      <c r="D35" s="115"/>
      <c r="E35" s="115"/>
      <c r="F35" s="115"/>
      <c r="G35" s="115"/>
      <c r="H35" s="115"/>
      <c r="I35" s="115"/>
      <c r="J35" s="115"/>
      <c r="K35" s="115"/>
      <c r="L35" s="115"/>
      <c r="M35" s="115"/>
    </row>
    <row r="36" spans="2:13" x14ac:dyDescent="0.25">
      <c r="B36" s="115"/>
      <c r="C36" s="115"/>
      <c r="D36" s="115"/>
      <c r="E36" s="115"/>
      <c r="F36" s="115"/>
      <c r="G36" s="115"/>
      <c r="H36" s="115"/>
      <c r="I36" s="115"/>
      <c r="J36" s="115"/>
      <c r="K36" s="115"/>
      <c r="L36" s="115"/>
      <c r="M36" s="115"/>
    </row>
    <row r="37" spans="2:13" x14ac:dyDescent="0.25">
      <c r="B37" s="115"/>
      <c r="C37" s="115"/>
      <c r="D37" s="115"/>
      <c r="E37" s="115"/>
      <c r="F37" s="115"/>
      <c r="G37" s="115"/>
      <c r="H37" s="115"/>
      <c r="I37" s="115"/>
      <c r="J37" s="115"/>
      <c r="K37" s="115"/>
      <c r="L37" s="115"/>
      <c r="M37" s="115"/>
    </row>
    <row r="38" spans="2:13" ht="15" customHeight="1" x14ac:dyDescent="0.25">
      <c r="B38" s="115" t="s">
        <v>67</v>
      </c>
      <c r="C38" s="115"/>
      <c r="D38" s="115"/>
      <c r="E38" s="115"/>
      <c r="F38" s="115"/>
      <c r="G38" s="115"/>
      <c r="H38" s="115"/>
      <c r="I38" s="115"/>
      <c r="J38" s="115"/>
      <c r="K38" s="115"/>
      <c r="L38" s="115"/>
      <c r="M38" s="115"/>
    </row>
    <row r="39" spans="2:13" x14ac:dyDescent="0.25">
      <c r="B39" s="115"/>
      <c r="C39" s="115"/>
      <c r="D39" s="115"/>
      <c r="E39" s="115"/>
      <c r="F39" s="115"/>
      <c r="G39" s="115"/>
      <c r="H39" s="115"/>
      <c r="I39" s="115"/>
      <c r="J39" s="115"/>
      <c r="K39" s="115"/>
      <c r="L39" s="115"/>
      <c r="M39" s="115"/>
    </row>
    <row r="40" spans="2:13" x14ac:dyDescent="0.25">
      <c r="B40" s="115"/>
      <c r="C40" s="115"/>
      <c r="D40" s="115"/>
      <c r="E40" s="115"/>
      <c r="F40" s="115"/>
      <c r="G40" s="115"/>
      <c r="H40" s="115"/>
      <c r="I40" s="115"/>
      <c r="J40" s="115"/>
      <c r="K40" s="115"/>
      <c r="L40" s="115"/>
      <c r="M40" s="115"/>
    </row>
    <row r="41" spans="2:13" x14ac:dyDescent="0.25">
      <c r="B41" s="115"/>
      <c r="C41" s="115"/>
      <c r="D41" s="115"/>
      <c r="E41" s="115"/>
      <c r="F41" s="115"/>
      <c r="G41" s="115"/>
      <c r="H41" s="115"/>
      <c r="I41" s="115"/>
      <c r="J41" s="115"/>
      <c r="K41" s="115"/>
      <c r="L41" s="115"/>
      <c r="M41" s="115"/>
    </row>
    <row r="42" spans="2:13" x14ac:dyDescent="0.25">
      <c r="B42" s="115"/>
      <c r="C42" s="115"/>
      <c r="D42" s="115"/>
      <c r="E42" s="115"/>
      <c r="F42" s="115"/>
      <c r="G42" s="115"/>
      <c r="H42" s="115"/>
      <c r="I42" s="115"/>
      <c r="J42" s="115"/>
      <c r="K42" s="115"/>
      <c r="L42" s="115"/>
      <c r="M42" s="115"/>
    </row>
    <row r="43" spans="2:13" x14ac:dyDescent="0.25">
      <c r="B43" s="115"/>
      <c r="C43" s="115"/>
      <c r="D43" s="115"/>
      <c r="E43" s="115"/>
      <c r="F43" s="115"/>
      <c r="G43" s="115"/>
      <c r="H43" s="115"/>
      <c r="I43" s="115"/>
      <c r="J43" s="115"/>
      <c r="K43" s="115"/>
      <c r="L43" s="115"/>
      <c r="M43" s="115"/>
    </row>
    <row r="44" spans="2:13" x14ac:dyDescent="0.25">
      <c r="D44" s="64"/>
    </row>
    <row r="45" spans="2:13" x14ac:dyDescent="0.25">
      <c r="D45" s="64"/>
    </row>
    <row r="46" spans="2:13" x14ac:dyDescent="0.25">
      <c r="D46" s="64"/>
    </row>
    <row r="47" spans="2:13" x14ac:dyDescent="0.25">
      <c r="D47" s="64"/>
    </row>
    <row r="48" spans="2:13" x14ac:dyDescent="0.25">
      <c r="D48" s="64"/>
    </row>
    <row r="49" spans="4:4" x14ac:dyDescent="0.25">
      <c r="D49" s="64"/>
    </row>
    <row r="50" spans="4:4" x14ac:dyDescent="0.25">
      <c r="D50" s="64"/>
    </row>
    <row r="51" spans="4:4" x14ac:dyDescent="0.25">
      <c r="D51" s="64"/>
    </row>
    <row r="52" spans="4:4" x14ac:dyDescent="0.25">
      <c r="D52" s="64"/>
    </row>
    <row r="53" spans="4:4" x14ac:dyDescent="0.25">
      <c r="D53" s="64"/>
    </row>
    <row r="54" spans="4:4" x14ac:dyDescent="0.25">
      <c r="D54" s="64"/>
    </row>
    <row r="55" spans="4:4" x14ac:dyDescent="0.25">
      <c r="D55" s="64"/>
    </row>
    <row r="56" spans="4:4" x14ac:dyDescent="0.25">
      <c r="D56" s="64"/>
    </row>
    <row r="57" spans="4:4" x14ac:dyDescent="0.25">
      <c r="D57" s="64"/>
    </row>
    <row r="58" spans="4:4" x14ac:dyDescent="0.25">
      <c r="D58" s="64"/>
    </row>
    <row r="59" spans="4:4" x14ac:dyDescent="0.25">
      <c r="D59" s="64"/>
    </row>
    <row r="60" spans="4:4" x14ac:dyDescent="0.25">
      <c r="D60" s="64"/>
    </row>
    <row r="61" spans="4:4" x14ac:dyDescent="0.25">
      <c r="D61" s="64"/>
    </row>
    <row r="62" spans="4:4" x14ac:dyDescent="0.25">
      <c r="D62" s="64"/>
    </row>
    <row r="63" spans="4:4" x14ac:dyDescent="0.25">
      <c r="D63" s="64"/>
    </row>
    <row r="64" spans="4:4" x14ac:dyDescent="0.25">
      <c r="D64" s="64"/>
    </row>
    <row r="65" spans="4:4" x14ac:dyDescent="0.25">
      <c r="D65" s="64"/>
    </row>
    <row r="66" spans="4:4" x14ac:dyDescent="0.25">
      <c r="D66" s="64"/>
    </row>
    <row r="67" spans="4:4" x14ac:dyDescent="0.25">
      <c r="D67" s="64"/>
    </row>
    <row r="68" spans="4:4" x14ac:dyDescent="0.25">
      <c r="D68" s="64"/>
    </row>
    <row r="69" spans="4:4" x14ac:dyDescent="0.25">
      <c r="D69" s="64"/>
    </row>
    <row r="70" spans="4:4" x14ac:dyDescent="0.25">
      <c r="D70" s="64"/>
    </row>
    <row r="71" spans="4:4" x14ac:dyDescent="0.25">
      <c r="D71" s="64"/>
    </row>
    <row r="72" spans="4:4" x14ac:dyDescent="0.25">
      <c r="D72" s="64"/>
    </row>
    <row r="73" spans="4:4" x14ac:dyDescent="0.25">
      <c r="D73" s="64"/>
    </row>
    <row r="74" spans="4:4" x14ac:dyDescent="0.25">
      <c r="D74" s="64"/>
    </row>
    <row r="75" spans="4:4" x14ac:dyDescent="0.25">
      <c r="D75" s="64"/>
    </row>
    <row r="76" spans="4:4" x14ac:dyDescent="0.25">
      <c r="D76" s="64"/>
    </row>
    <row r="77" spans="4:4" x14ac:dyDescent="0.25">
      <c r="D77" s="64"/>
    </row>
    <row r="78" spans="4:4" x14ac:dyDescent="0.25">
      <c r="D78" s="64"/>
    </row>
    <row r="79" spans="4:4" x14ac:dyDescent="0.25">
      <c r="D79" s="64"/>
    </row>
    <row r="80" spans="4:4" x14ac:dyDescent="0.25">
      <c r="D80" s="64"/>
    </row>
    <row r="81" spans="4:4" x14ac:dyDescent="0.25">
      <c r="D81" s="64"/>
    </row>
    <row r="82" spans="4:4" x14ac:dyDescent="0.25">
      <c r="D82" s="64"/>
    </row>
    <row r="83" spans="4:4" x14ac:dyDescent="0.25">
      <c r="D83" s="64"/>
    </row>
    <row r="84" spans="4:4" x14ac:dyDescent="0.25">
      <c r="D84" s="64"/>
    </row>
    <row r="85" spans="4:4" x14ac:dyDescent="0.25">
      <c r="D85" s="64"/>
    </row>
    <row r="86" spans="4:4" x14ac:dyDescent="0.25">
      <c r="D86" s="64"/>
    </row>
    <row r="87" spans="4:4" x14ac:dyDescent="0.25">
      <c r="D87" s="64"/>
    </row>
    <row r="88" spans="4:4" x14ac:dyDescent="0.25">
      <c r="D88" s="64"/>
    </row>
    <row r="89" spans="4:4" x14ac:dyDescent="0.25">
      <c r="D89" s="64"/>
    </row>
    <row r="90" spans="4:4" x14ac:dyDescent="0.25">
      <c r="D90" s="64"/>
    </row>
    <row r="91" spans="4:4" x14ac:dyDescent="0.25">
      <c r="D91" s="64"/>
    </row>
    <row r="92" spans="4:4" x14ac:dyDescent="0.25">
      <c r="D92" s="64"/>
    </row>
    <row r="93" spans="4:4" x14ac:dyDescent="0.25">
      <c r="D93" s="64"/>
    </row>
    <row r="94" spans="4:4" x14ac:dyDescent="0.25">
      <c r="D94" s="64"/>
    </row>
    <row r="95" spans="4:4" x14ac:dyDescent="0.25">
      <c r="D95" s="64"/>
    </row>
    <row r="96" spans="4:4" x14ac:dyDescent="0.25">
      <c r="D96" s="64"/>
    </row>
    <row r="97" spans="4:4" x14ac:dyDescent="0.25">
      <c r="D97" s="64"/>
    </row>
    <row r="98" spans="4:4" x14ac:dyDescent="0.25">
      <c r="D98" s="64"/>
    </row>
    <row r="99" spans="4:4" x14ac:dyDescent="0.25">
      <c r="D99" s="64"/>
    </row>
    <row r="100" spans="4:4" x14ac:dyDescent="0.25">
      <c r="D100" s="64"/>
    </row>
    <row r="101" spans="4:4" x14ac:dyDescent="0.25">
      <c r="D101" s="64"/>
    </row>
    <row r="102" spans="4:4" x14ac:dyDescent="0.25">
      <c r="D102" s="64"/>
    </row>
    <row r="103" spans="4:4" x14ac:dyDescent="0.25">
      <c r="D103" s="64"/>
    </row>
    <row r="104" spans="4:4" x14ac:dyDescent="0.25">
      <c r="D104" s="64"/>
    </row>
    <row r="105" spans="4:4" x14ac:dyDescent="0.25">
      <c r="D105" s="64"/>
    </row>
    <row r="106" spans="4:4" x14ac:dyDescent="0.25">
      <c r="D106" s="64"/>
    </row>
    <row r="107" spans="4:4" x14ac:dyDescent="0.25">
      <c r="D107" s="64"/>
    </row>
    <row r="108" spans="4:4" x14ac:dyDescent="0.25">
      <c r="D108" s="64"/>
    </row>
    <row r="109" spans="4:4" x14ac:dyDescent="0.25">
      <c r="D109" s="64"/>
    </row>
    <row r="110" spans="4:4" x14ac:dyDescent="0.25">
      <c r="D110" s="64"/>
    </row>
    <row r="111" spans="4:4" x14ac:dyDescent="0.25">
      <c r="D111" s="64"/>
    </row>
    <row r="112" spans="4:4" x14ac:dyDescent="0.25">
      <c r="D112" s="64"/>
    </row>
    <row r="113" spans="4:4" x14ac:dyDescent="0.25">
      <c r="D113" s="64"/>
    </row>
    <row r="114" spans="4:4" x14ac:dyDescent="0.25">
      <c r="D114" s="64"/>
    </row>
    <row r="115" spans="4:4" x14ac:dyDescent="0.25">
      <c r="D115" s="64"/>
    </row>
    <row r="116" spans="4:4" x14ac:dyDescent="0.25">
      <c r="D116" s="64"/>
    </row>
    <row r="117" spans="4:4" x14ac:dyDescent="0.25">
      <c r="D117" s="64"/>
    </row>
    <row r="118" spans="4:4" x14ac:dyDescent="0.25">
      <c r="D118" s="64"/>
    </row>
    <row r="119" spans="4:4" x14ac:dyDescent="0.25">
      <c r="D119" s="64"/>
    </row>
    <row r="120" spans="4:4" x14ac:dyDescent="0.25">
      <c r="D120" s="64"/>
    </row>
    <row r="121" spans="4:4" x14ac:dyDescent="0.25">
      <c r="D121" s="64"/>
    </row>
    <row r="122" spans="4:4" x14ac:dyDescent="0.25">
      <c r="D122" s="64"/>
    </row>
    <row r="123" spans="4:4" x14ac:dyDescent="0.25">
      <c r="D123" s="64"/>
    </row>
    <row r="124" spans="4:4" x14ac:dyDescent="0.25">
      <c r="D124" s="64"/>
    </row>
    <row r="125" spans="4:4" x14ac:dyDescent="0.25">
      <c r="D125" s="64"/>
    </row>
    <row r="126" spans="4:4" x14ac:dyDescent="0.25">
      <c r="D126" s="64"/>
    </row>
    <row r="127" spans="4:4" x14ac:dyDescent="0.25">
      <c r="D127" s="64"/>
    </row>
    <row r="128" spans="4:4" x14ac:dyDescent="0.25">
      <c r="D128" s="64"/>
    </row>
    <row r="129" spans="4:4" x14ac:dyDescent="0.25">
      <c r="D129" s="64"/>
    </row>
    <row r="130" spans="4:4" x14ac:dyDescent="0.25">
      <c r="D130" s="64"/>
    </row>
    <row r="131" spans="4:4" x14ac:dyDescent="0.25">
      <c r="D131" s="64"/>
    </row>
    <row r="132" spans="4:4" x14ac:dyDescent="0.25">
      <c r="D132" s="64"/>
    </row>
    <row r="133" spans="4:4" x14ac:dyDescent="0.25">
      <c r="D133" s="64"/>
    </row>
    <row r="134" spans="4:4" x14ac:dyDescent="0.25">
      <c r="D134" s="64"/>
    </row>
    <row r="135" spans="4:4" x14ac:dyDescent="0.25">
      <c r="D135" s="64"/>
    </row>
    <row r="136" spans="4:4" x14ac:dyDescent="0.25">
      <c r="D136" s="64"/>
    </row>
    <row r="137" spans="4:4" x14ac:dyDescent="0.25">
      <c r="D137" s="64"/>
    </row>
    <row r="138" spans="4:4" x14ac:dyDescent="0.25">
      <c r="D138" s="64"/>
    </row>
    <row r="139" spans="4:4" x14ac:dyDescent="0.25">
      <c r="D139" s="64"/>
    </row>
    <row r="140" spans="4:4" x14ac:dyDescent="0.25">
      <c r="D140" s="64"/>
    </row>
    <row r="141" spans="4:4" x14ac:dyDescent="0.25">
      <c r="D141" s="64"/>
    </row>
    <row r="142" spans="4:4" x14ac:dyDescent="0.25">
      <c r="D142" s="64"/>
    </row>
    <row r="143" spans="4:4" x14ac:dyDescent="0.25">
      <c r="D143" s="64"/>
    </row>
    <row r="144" spans="4:4" x14ac:dyDescent="0.25">
      <c r="D144" s="64"/>
    </row>
    <row r="145" spans="4:4" x14ac:dyDescent="0.25">
      <c r="D145" s="64"/>
    </row>
    <row r="146" spans="4:4" x14ac:dyDescent="0.25">
      <c r="D146" s="64"/>
    </row>
    <row r="147" spans="4:4" x14ac:dyDescent="0.25">
      <c r="D147" s="64"/>
    </row>
    <row r="148" spans="4:4" x14ac:dyDescent="0.25">
      <c r="D148" s="64"/>
    </row>
    <row r="149" spans="4:4" x14ac:dyDescent="0.25">
      <c r="D149" s="64"/>
    </row>
    <row r="150" spans="4:4" x14ac:dyDescent="0.25">
      <c r="D150" s="64"/>
    </row>
    <row r="151" spans="4:4" x14ac:dyDescent="0.25">
      <c r="D151" s="64"/>
    </row>
    <row r="152" spans="4:4" x14ac:dyDescent="0.25">
      <c r="D152" s="64"/>
    </row>
    <row r="153" spans="4:4" x14ac:dyDescent="0.25">
      <c r="D153" s="64"/>
    </row>
    <row r="154" spans="4:4" x14ac:dyDescent="0.25">
      <c r="D154" s="64"/>
    </row>
    <row r="155" spans="4:4" x14ac:dyDescent="0.25">
      <c r="D155" s="64"/>
    </row>
    <row r="156" spans="4:4" x14ac:dyDescent="0.25">
      <c r="D156" s="64"/>
    </row>
    <row r="157" spans="4:4" x14ac:dyDescent="0.25">
      <c r="D157" s="64"/>
    </row>
    <row r="158" spans="4:4" x14ac:dyDescent="0.25">
      <c r="D158" s="64"/>
    </row>
    <row r="159" spans="4:4" x14ac:dyDescent="0.25">
      <c r="D159" s="64"/>
    </row>
    <row r="160" spans="4:4" x14ac:dyDescent="0.25">
      <c r="D160" s="64"/>
    </row>
    <row r="161" spans="4:4" x14ac:dyDescent="0.25">
      <c r="D161" s="64"/>
    </row>
    <row r="162" spans="4:4" x14ac:dyDescent="0.25">
      <c r="D162" s="64"/>
    </row>
    <row r="163" spans="4:4" x14ac:dyDescent="0.25">
      <c r="D163" s="64"/>
    </row>
    <row r="164" spans="4:4" x14ac:dyDescent="0.25">
      <c r="D164" s="64"/>
    </row>
    <row r="165" spans="4:4" x14ac:dyDescent="0.25">
      <c r="D165" s="64"/>
    </row>
    <row r="166" spans="4:4" x14ac:dyDescent="0.25">
      <c r="D166" s="64"/>
    </row>
    <row r="167" spans="4:4" x14ac:dyDescent="0.25">
      <c r="D167" s="64"/>
    </row>
    <row r="168" spans="4:4" x14ac:dyDescent="0.25">
      <c r="D168" s="64"/>
    </row>
    <row r="169" spans="4:4" x14ac:dyDescent="0.25">
      <c r="D169" s="64"/>
    </row>
    <row r="170" spans="4:4" x14ac:dyDescent="0.25">
      <c r="D170" s="64"/>
    </row>
    <row r="171" spans="4:4" x14ac:dyDescent="0.25">
      <c r="D171" s="64"/>
    </row>
    <row r="172" spans="4:4" x14ac:dyDescent="0.25">
      <c r="D172" s="64"/>
    </row>
    <row r="173" spans="4:4" x14ac:dyDescent="0.25">
      <c r="D173" s="64"/>
    </row>
    <row r="174" spans="4:4" x14ac:dyDescent="0.25">
      <c r="D174" s="64"/>
    </row>
    <row r="175" spans="4:4" x14ac:dyDescent="0.25">
      <c r="D175" s="64"/>
    </row>
    <row r="176" spans="4:4" x14ac:dyDescent="0.25">
      <c r="D176" s="64"/>
    </row>
    <row r="177" spans="4:4" x14ac:dyDescent="0.25">
      <c r="D177" s="64"/>
    </row>
    <row r="178" spans="4:4" x14ac:dyDescent="0.25">
      <c r="D178" s="64"/>
    </row>
    <row r="179" spans="4:4" x14ac:dyDescent="0.25">
      <c r="D179" s="64"/>
    </row>
    <row r="180" spans="4:4" x14ac:dyDescent="0.25">
      <c r="D180" s="64"/>
    </row>
    <row r="181" spans="4:4" x14ac:dyDescent="0.25">
      <c r="D181" s="64"/>
    </row>
    <row r="182" spans="4:4" x14ac:dyDescent="0.25">
      <c r="D182" s="64"/>
    </row>
    <row r="183" spans="4:4" x14ac:dyDescent="0.25">
      <c r="D183" s="64"/>
    </row>
    <row r="184" spans="4:4" x14ac:dyDescent="0.25">
      <c r="D184" s="64"/>
    </row>
    <row r="185" spans="4:4" x14ac:dyDescent="0.25">
      <c r="D185" s="64"/>
    </row>
    <row r="186" spans="4:4" x14ac:dyDescent="0.25">
      <c r="D186" s="64"/>
    </row>
    <row r="187" spans="4:4" x14ac:dyDescent="0.25">
      <c r="D187" s="64"/>
    </row>
    <row r="188" spans="4:4" x14ac:dyDescent="0.25">
      <c r="D188" s="64"/>
    </row>
    <row r="189" spans="4:4" x14ac:dyDescent="0.25">
      <c r="D189" s="64"/>
    </row>
    <row r="190" spans="4:4" x14ac:dyDescent="0.25">
      <c r="D190" s="64"/>
    </row>
    <row r="191" spans="4:4" x14ac:dyDescent="0.25">
      <c r="D191" s="64"/>
    </row>
    <row r="192" spans="4:4" x14ac:dyDescent="0.25">
      <c r="D192" s="64"/>
    </row>
    <row r="193" spans="4:4" x14ac:dyDescent="0.25">
      <c r="D193" s="64"/>
    </row>
    <row r="194" spans="4:4" x14ac:dyDescent="0.25">
      <c r="D194" s="64"/>
    </row>
    <row r="195" spans="4:4" x14ac:dyDescent="0.25">
      <c r="D195" s="64"/>
    </row>
    <row r="196" spans="4:4" x14ac:dyDescent="0.25">
      <c r="D196" s="64"/>
    </row>
    <row r="197" spans="4:4" x14ac:dyDescent="0.25">
      <c r="D197" s="64"/>
    </row>
    <row r="198" spans="4:4" x14ac:dyDescent="0.25">
      <c r="D198" s="64"/>
    </row>
    <row r="199" spans="4:4" x14ac:dyDescent="0.25">
      <c r="D199" s="64"/>
    </row>
    <row r="200" spans="4:4" x14ac:dyDescent="0.25">
      <c r="D200" s="64"/>
    </row>
    <row r="201" spans="4:4" x14ac:dyDescent="0.25">
      <c r="D201" s="64"/>
    </row>
    <row r="202" spans="4:4" x14ac:dyDescent="0.25">
      <c r="D202" s="64"/>
    </row>
    <row r="203" spans="4:4" x14ac:dyDescent="0.25">
      <c r="D203" s="64"/>
    </row>
    <row r="204" spans="4:4" x14ac:dyDescent="0.25">
      <c r="D204" s="64"/>
    </row>
    <row r="205" spans="4:4" x14ac:dyDescent="0.25">
      <c r="D205" s="64"/>
    </row>
    <row r="206" spans="4:4" x14ac:dyDescent="0.25">
      <c r="D206" s="64"/>
    </row>
    <row r="207" spans="4:4" x14ac:dyDescent="0.25">
      <c r="D207" s="64"/>
    </row>
    <row r="208" spans="4:4" x14ac:dyDescent="0.25">
      <c r="D208" s="64"/>
    </row>
    <row r="209" spans="4:4" x14ac:dyDescent="0.25">
      <c r="D209" s="64"/>
    </row>
    <row r="210" spans="4:4" x14ac:dyDescent="0.25">
      <c r="D210" s="64"/>
    </row>
    <row r="211" spans="4:4" x14ac:dyDescent="0.25">
      <c r="D211" s="64"/>
    </row>
    <row r="212" spans="4:4" x14ac:dyDescent="0.25">
      <c r="D212" s="64"/>
    </row>
    <row r="213" spans="4:4" x14ac:dyDescent="0.25">
      <c r="D213" s="64"/>
    </row>
    <row r="214" spans="4:4" x14ac:dyDescent="0.25">
      <c r="D214" s="64"/>
    </row>
    <row r="215" spans="4:4" x14ac:dyDescent="0.25">
      <c r="D215" s="64"/>
    </row>
    <row r="216" spans="4:4" x14ac:dyDescent="0.25">
      <c r="D216" s="64"/>
    </row>
    <row r="217" spans="4:4" x14ac:dyDescent="0.25">
      <c r="D217" s="64"/>
    </row>
    <row r="218" spans="4:4" x14ac:dyDescent="0.25">
      <c r="D218" s="64"/>
    </row>
    <row r="219" spans="4:4" x14ac:dyDescent="0.25">
      <c r="D219" s="64"/>
    </row>
    <row r="220" spans="4:4" x14ac:dyDescent="0.25">
      <c r="D220" s="64"/>
    </row>
    <row r="221" spans="4:4" x14ac:dyDescent="0.25">
      <c r="D221" s="64"/>
    </row>
    <row r="222" spans="4:4" x14ac:dyDescent="0.25">
      <c r="D222" s="64"/>
    </row>
    <row r="223" spans="4:4" x14ac:dyDescent="0.25">
      <c r="D223" s="64"/>
    </row>
    <row r="224" spans="4:4" x14ac:dyDescent="0.25">
      <c r="D224" s="64"/>
    </row>
    <row r="225" spans="4:4" x14ac:dyDescent="0.25">
      <c r="D225" s="64"/>
    </row>
    <row r="226" spans="4:4" x14ac:dyDescent="0.25">
      <c r="D226" s="64"/>
    </row>
    <row r="227" spans="4:4" x14ac:dyDescent="0.25">
      <c r="D227" s="64"/>
    </row>
    <row r="228" spans="4:4" x14ac:dyDescent="0.25">
      <c r="D228" s="64"/>
    </row>
    <row r="229" spans="4:4" x14ac:dyDescent="0.25">
      <c r="D229" s="64"/>
    </row>
    <row r="230" spans="4:4" x14ac:dyDescent="0.25">
      <c r="D230" s="64"/>
    </row>
    <row r="231" spans="4:4" x14ac:dyDescent="0.25">
      <c r="D231" s="64"/>
    </row>
    <row r="232" spans="4:4" x14ac:dyDescent="0.25">
      <c r="D232" s="64"/>
    </row>
    <row r="233" spans="4:4" x14ac:dyDescent="0.25">
      <c r="D233" s="64"/>
    </row>
    <row r="234" spans="4:4" x14ac:dyDescent="0.25">
      <c r="D234" s="64"/>
    </row>
    <row r="235" spans="4:4" x14ac:dyDescent="0.25">
      <c r="D235" s="64"/>
    </row>
    <row r="236" spans="4:4" x14ac:dyDescent="0.25">
      <c r="D236" s="64"/>
    </row>
    <row r="237" spans="4:4" x14ac:dyDescent="0.25">
      <c r="D237" s="64"/>
    </row>
    <row r="238" spans="4:4" x14ac:dyDescent="0.25">
      <c r="D238" s="64"/>
    </row>
    <row r="239" spans="4:4" x14ac:dyDescent="0.25">
      <c r="D239" s="64"/>
    </row>
    <row r="240" spans="4:4" x14ac:dyDescent="0.25">
      <c r="D240" s="64"/>
    </row>
    <row r="241" spans="4:4" x14ac:dyDescent="0.25">
      <c r="D241" s="64"/>
    </row>
    <row r="242" spans="4:4" x14ac:dyDescent="0.25">
      <c r="D242" s="64"/>
    </row>
    <row r="243" spans="4:4" x14ac:dyDescent="0.25">
      <c r="D243" s="64"/>
    </row>
    <row r="244" spans="4:4" x14ac:dyDescent="0.25">
      <c r="D244" s="64"/>
    </row>
    <row r="245" spans="4:4" x14ac:dyDescent="0.25">
      <c r="D245" s="64"/>
    </row>
    <row r="246" spans="4:4" x14ac:dyDescent="0.25">
      <c r="D246" s="64"/>
    </row>
    <row r="247" spans="4:4" x14ac:dyDescent="0.25">
      <c r="D247" s="64"/>
    </row>
    <row r="248" spans="4:4" x14ac:dyDescent="0.25">
      <c r="D248" s="64"/>
    </row>
    <row r="249" spans="4:4" x14ac:dyDescent="0.25">
      <c r="D249" s="64"/>
    </row>
    <row r="250" spans="4:4" x14ac:dyDescent="0.25">
      <c r="D250" s="64"/>
    </row>
    <row r="251" spans="4:4" x14ac:dyDescent="0.25">
      <c r="D251" s="64"/>
    </row>
    <row r="252" spans="4:4" x14ac:dyDescent="0.25">
      <c r="D252" s="64"/>
    </row>
    <row r="253" spans="4:4" x14ac:dyDescent="0.25">
      <c r="D253" s="64"/>
    </row>
    <row r="254" spans="4:4" x14ac:dyDescent="0.25">
      <c r="D254" s="64"/>
    </row>
    <row r="255" spans="4:4" x14ac:dyDescent="0.25">
      <c r="D255" s="64"/>
    </row>
    <row r="256" spans="4:4" x14ac:dyDescent="0.25">
      <c r="D256" s="64"/>
    </row>
  </sheetData>
  <mergeCells count="7">
    <mergeCell ref="B38:M43"/>
    <mergeCell ref="G7:K8"/>
    <mergeCell ref="B10:C10"/>
    <mergeCell ref="O7:S9"/>
    <mergeCell ref="B16:H16"/>
    <mergeCell ref="J16:M16"/>
    <mergeCell ref="B34:M3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59"/>
  <sheetViews>
    <sheetView showGridLines="0" topLeftCell="A5" workbookViewId="0">
      <selection activeCell="O15" sqref="O15"/>
    </sheetView>
  </sheetViews>
  <sheetFormatPr baseColWidth="10" defaultRowHeight="15" x14ac:dyDescent="0.25"/>
  <cols>
    <col min="1" max="1" width="3.42578125" style="18" customWidth="1"/>
    <col min="2" max="2" width="9.28515625" style="18" customWidth="1"/>
    <col min="3" max="3" width="10.7109375" style="18" bestFit="1" customWidth="1"/>
    <col min="4" max="4" width="14.140625" style="18" customWidth="1"/>
    <col min="5" max="5" width="13.28515625" style="18" customWidth="1"/>
    <col min="6" max="6" width="13.7109375" style="18" customWidth="1"/>
    <col min="7" max="7" width="13.140625" style="18" customWidth="1"/>
    <col min="8" max="8" width="12.85546875" style="18" customWidth="1"/>
    <col min="9" max="9" width="7.28515625" style="18" customWidth="1"/>
    <col min="10" max="10" width="33.85546875" style="18" bestFit="1" customWidth="1"/>
    <col min="11" max="11" width="14.7109375" style="18" bestFit="1" customWidth="1"/>
    <col min="12" max="12" width="11.140625" style="18" bestFit="1" customWidth="1"/>
    <col min="13" max="13" width="10.7109375" style="18" customWidth="1"/>
    <col min="14" max="14" width="2.140625" style="18" customWidth="1"/>
    <col min="15" max="15" width="11.42578125" style="18"/>
    <col min="16" max="16" width="15.28515625" style="18" bestFit="1" customWidth="1"/>
    <col min="17" max="256" width="11.42578125" style="18"/>
    <col min="257" max="257" width="3.42578125" style="18" customWidth="1"/>
    <col min="258" max="258" width="9.28515625" style="18" customWidth="1"/>
    <col min="259" max="259" width="10.7109375" style="18" bestFit="1" customWidth="1"/>
    <col min="260" max="260" width="14.140625" style="18" customWidth="1"/>
    <col min="261" max="261" width="13.28515625" style="18" customWidth="1"/>
    <col min="262" max="262" width="13.7109375" style="18" customWidth="1"/>
    <col min="263" max="263" width="13.140625" style="18" customWidth="1"/>
    <col min="264" max="264" width="12.85546875" style="18" customWidth="1"/>
    <col min="265" max="265" width="7.28515625" style="18" customWidth="1"/>
    <col min="266" max="266" width="33.85546875" style="18" bestFit="1" customWidth="1"/>
    <col min="267" max="267" width="14.7109375" style="18" bestFit="1" customWidth="1"/>
    <col min="268" max="268" width="11.140625" style="18" bestFit="1" customWidth="1"/>
    <col min="269" max="269" width="10.7109375" style="18" customWidth="1"/>
    <col min="270" max="270" width="2.140625" style="18" customWidth="1"/>
    <col min="271" max="271" width="11.42578125" style="18"/>
    <col min="272" max="272" width="15.28515625" style="18" bestFit="1" customWidth="1"/>
    <col min="273" max="512" width="11.42578125" style="18"/>
    <col min="513" max="513" width="3.42578125" style="18" customWidth="1"/>
    <col min="514" max="514" width="9.28515625" style="18" customWidth="1"/>
    <col min="515" max="515" width="10.7109375" style="18" bestFit="1" customWidth="1"/>
    <col min="516" max="516" width="14.140625" style="18" customWidth="1"/>
    <col min="517" max="517" width="13.28515625" style="18" customWidth="1"/>
    <col min="518" max="518" width="13.7109375" style="18" customWidth="1"/>
    <col min="519" max="519" width="13.140625" style="18" customWidth="1"/>
    <col min="520" max="520" width="12.85546875" style="18" customWidth="1"/>
    <col min="521" max="521" width="7.28515625" style="18" customWidth="1"/>
    <col min="522" max="522" width="33.85546875" style="18" bestFit="1" customWidth="1"/>
    <col min="523" max="523" width="14.7109375" style="18" bestFit="1" customWidth="1"/>
    <col min="524" max="524" width="11.140625" style="18" bestFit="1" customWidth="1"/>
    <col min="525" max="525" width="10.7109375" style="18" customWidth="1"/>
    <col min="526" max="526" width="2.140625" style="18" customWidth="1"/>
    <col min="527" max="527" width="11.42578125" style="18"/>
    <col min="528" max="528" width="15.28515625" style="18" bestFit="1" customWidth="1"/>
    <col min="529" max="768" width="11.42578125" style="18"/>
    <col min="769" max="769" width="3.42578125" style="18" customWidth="1"/>
    <col min="770" max="770" width="9.28515625" style="18" customWidth="1"/>
    <col min="771" max="771" width="10.7109375" style="18" bestFit="1" customWidth="1"/>
    <col min="772" max="772" width="14.140625" style="18" customWidth="1"/>
    <col min="773" max="773" width="13.28515625" style="18" customWidth="1"/>
    <col min="774" max="774" width="13.7109375" style="18" customWidth="1"/>
    <col min="775" max="775" width="13.140625" style="18" customWidth="1"/>
    <col min="776" max="776" width="12.85546875" style="18" customWidth="1"/>
    <col min="777" max="777" width="7.28515625" style="18" customWidth="1"/>
    <col min="778" max="778" width="33.85546875" style="18" bestFit="1" customWidth="1"/>
    <col min="779" max="779" width="14.7109375" style="18" bestFit="1" customWidth="1"/>
    <col min="780" max="780" width="11.140625" style="18" bestFit="1" customWidth="1"/>
    <col min="781" max="781" width="10.7109375" style="18" customWidth="1"/>
    <col min="782" max="782" width="2.140625" style="18" customWidth="1"/>
    <col min="783" max="783" width="11.42578125" style="18"/>
    <col min="784" max="784" width="15.28515625" style="18" bestFit="1" customWidth="1"/>
    <col min="785" max="1024" width="11.42578125" style="18"/>
    <col min="1025" max="1025" width="3.42578125" style="18" customWidth="1"/>
    <col min="1026" max="1026" width="9.28515625" style="18" customWidth="1"/>
    <col min="1027" max="1027" width="10.7109375" style="18" bestFit="1" customWidth="1"/>
    <col min="1028" max="1028" width="14.140625" style="18" customWidth="1"/>
    <col min="1029" max="1029" width="13.28515625" style="18" customWidth="1"/>
    <col min="1030" max="1030" width="13.7109375" style="18" customWidth="1"/>
    <col min="1031" max="1031" width="13.140625" style="18" customWidth="1"/>
    <col min="1032" max="1032" width="12.85546875" style="18" customWidth="1"/>
    <col min="1033" max="1033" width="7.28515625" style="18" customWidth="1"/>
    <col min="1034" max="1034" width="33.85546875" style="18" bestFit="1" customWidth="1"/>
    <col min="1035" max="1035" width="14.7109375" style="18" bestFit="1" customWidth="1"/>
    <col min="1036" max="1036" width="11.140625" style="18" bestFit="1" customWidth="1"/>
    <col min="1037" max="1037" width="10.7109375" style="18" customWidth="1"/>
    <col min="1038" max="1038" width="2.140625" style="18" customWidth="1"/>
    <col min="1039" max="1039" width="11.42578125" style="18"/>
    <col min="1040" max="1040" width="15.28515625" style="18" bestFit="1" customWidth="1"/>
    <col min="1041" max="1280" width="11.42578125" style="18"/>
    <col min="1281" max="1281" width="3.42578125" style="18" customWidth="1"/>
    <col min="1282" max="1282" width="9.28515625" style="18" customWidth="1"/>
    <col min="1283" max="1283" width="10.7109375" style="18" bestFit="1" customWidth="1"/>
    <col min="1284" max="1284" width="14.140625" style="18" customWidth="1"/>
    <col min="1285" max="1285" width="13.28515625" style="18" customWidth="1"/>
    <col min="1286" max="1286" width="13.7109375" style="18" customWidth="1"/>
    <col min="1287" max="1287" width="13.140625" style="18" customWidth="1"/>
    <col min="1288" max="1288" width="12.85546875" style="18" customWidth="1"/>
    <col min="1289" max="1289" width="7.28515625" style="18" customWidth="1"/>
    <col min="1290" max="1290" width="33.85546875" style="18" bestFit="1" customWidth="1"/>
    <col min="1291" max="1291" width="14.7109375" style="18" bestFit="1" customWidth="1"/>
    <col min="1292" max="1292" width="11.140625" style="18" bestFit="1" customWidth="1"/>
    <col min="1293" max="1293" width="10.7109375" style="18" customWidth="1"/>
    <col min="1294" max="1294" width="2.140625" style="18" customWidth="1"/>
    <col min="1295" max="1295" width="11.42578125" style="18"/>
    <col min="1296" max="1296" width="15.28515625" style="18" bestFit="1" customWidth="1"/>
    <col min="1297" max="1536" width="11.42578125" style="18"/>
    <col min="1537" max="1537" width="3.42578125" style="18" customWidth="1"/>
    <col min="1538" max="1538" width="9.28515625" style="18" customWidth="1"/>
    <col min="1539" max="1539" width="10.7109375" style="18" bestFit="1" customWidth="1"/>
    <col min="1540" max="1540" width="14.140625" style="18" customWidth="1"/>
    <col min="1541" max="1541" width="13.28515625" style="18" customWidth="1"/>
    <col min="1542" max="1542" width="13.7109375" style="18" customWidth="1"/>
    <col min="1543" max="1543" width="13.140625" style="18" customWidth="1"/>
    <col min="1544" max="1544" width="12.85546875" style="18" customWidth="1"/>
    <col min="1545" max="1545" width="7.28515625" style="18" customWidth="1"/>
    <col min="1546" max="1546" width="33.85546875" style="18" bestFit="1" customWidth="1"/>
    <col min="1547" max="1547" width="14.7109375" style="18" bestFit="1" customWidth="1"/>
    <col min="1548" max="1548" width="11.140625" style="18" bestFit="1" customWidth="1"/>
    <col min="1549" max="1549" width="10.7109375" style="18" customWidth="1"/>
    <col min="1550" max="1550" width="2.140625" style="18" customWidth="1"/>
    <col min="1551" max="1551" width="11.42578125" style="18"/>
    <col min="1552" max="1552" width="15.28515625" style="18" bestFit="1" customWidth="1"/>
    <col min="1553" max="1792" width="11.42578125" style="18"/>
    <col min="1793" max="1793" width="3.42578125" style="18" customWidth="1"/>
    <col min="1794" max="1794" width="9.28515625" style="18" customWidth="1"/>
    <col min="1795" max="1795" width="10.7109375" style="18" bestFit="1" customWidth="1"/>
    <col min="1796" max="1796" width="14.140625" style="18" customWidth="1"/>
    <col min="1797" max="1797" width="13.28515625" style="18" customWidth="1"/>
    <col min="1798" max="1798" width="13.7109375" style="18" customWidth="1"/>
    <col min="1799" max="1799" width="13.140625" style="18" customWidth="1"/>
    <col min="1800" max="1800" width="12.85546875" style="18" customWidth="1"/>
    <col min="1801" max="1801" width="7.28515625" style="18" customWidth="1"/>
    <col min="1802" max="1802" width="33.85546875" style="18" bestFit="1" customWidth="1"/>
    <col min="1803" max="1803" width="14.7109375" style="18" bestFit="1" customWidth="1"/>
    <col min="1804" max="1804" width="11.140625" style="18" bestFit="1" customWidth="1"/>
    <col min="1805" max="1805" width="10.7109375" style="18" customWidth="1"/>
    <col min="1806" max="1806" width="2.140625" style="18" customWidth="1"/>
    <col min="1807" max="1807" width="11.42578125" style="18"/>
    <col min="1808" max="1808" width="15.28515625" style="18" bestFit="1" customWidth="1"/>
    <col min="1809" max="2048" width="11.42578125" style="18"/>
    <col min="2049" max="2049" width="3.42578125" style="18" customWidth="1"/>
    <col min="2050" max="2050" width="9.28515625" style="18" customWidth="1"/>
    <col min="2051" max="2051" width="10.7109375" style="18" bestFit="1" customWidth="1"/>
    <col min="2052" max="2052" width="14.140625" style="18" customWidth="1"/>
    <col min="2053" max="2053" width="13.28515625" style="18" customWidth="1"/>
    <col min="2054" max="2054" width="13.7109375" style="18" customWidth="1"/>
    <col min="2055" max="2055" width="13.140625" style="18" customWidth="1"/>
    <col min="2056" max="2056" width="12.85546875" style="18" customWidth="1"/>
    <col min="2057" max="2057" width="7.28515625" style="18" customWidth="1"/>
    <col min="2058" max="2058" width="33.85546875" style="18" bestFit="1" customWidth="1"/>
    <col min="2059" max="2059" width="14.7109375" style="18" bestFit="1" customWidth="1"/>
    <col min="2060" max="2060" width="11.140625" style="18" bestFit="1" customWidth="1"/>
    <col min="2061" max="2061" width="10.7109375" style="18" customWidth="1"/>
    <col min="2062" max="2062" width="2.140625" style="18" customWidth="1"/>
    <col min="2063" max="2063" width="11.42578125" style="18"/>
    <col min="2064" max="2064" width="15.28515625" style="18" bestFit="1" customWidth="1"/>
    <col min="2065" max="2304" width="11.42578125" style="18"/>
    <col min="2305" max="2305" width="3.42578125" style="18" customWidth="1"/>
    <col min="2306" max="2306" width="9.28515625" style="18" customWidth="1"/>
    <col min="2307" max="2307" width="10.7109375" style="18" bestFit="1" customWidth="1"/>
    <col min="2308" max="2308" width="14.140625" style="18" customWidth="1"/>
    <col min="2309" max="2309" width="13.28515625" style="18" customWidth="1"/>
    <col min="2310" max="2310" width="13.7109375" style="18" customWidth="1"/>
    <col min="2311" max="2311" width="13.140625" style="18" customWidth="1"/>
    <col min="2312" max="2312" width="12.85546875" style="18" customWidth="1"/>
    <col min="2313" max="2313" width="7.28515625" style="18" customWidth="1"/>
    <col min="2314" max="2314" width="33.85546875" style="18" bestFit="1" customWidth="1"/>
    <col min="2315" max="2315" width="14.7109375" style="18" bestFit="1" customWidth="1"/>
    <col min="2316" max="2316" width="11.140625" style="18" bestFit="1" customWidth="1"/>
    <col min="2317" max="2317" width="10.7109375" style="18" customWidth="1"/>
    <col min="2318" max="2318" width="2.140625" style="18" customWidth="1"/>
    <col min="2319" max="2319" width="11.42578125" style="18"/>
    <col min="2320" max="2320" width="15.28515625" style="18" bestFit="1" customWidth="1"/>
    <col min="2321" max="2560" width="11.42578125" style="18"/>
    <col min="2561" max="2561" width="3.42578125" style="18" customWidth="1"/>
    <col min="2562" max="2562" width="9.28515625" style="18" customWidth="1"/>
    <col min="2563" max="2563" width="10.7109375" style="18" bestFit="1" customWidth="1"/>
    <col min="2564" max="2564" width="14.140625" style="18" customWidth="1"/>
    <col min="2565" max="2565" width="13.28515625" style="18" customWidth="1"/>
    <col min="2566" max="2566" width="13.7109375" style="18" customWidth="1"/>
    <col min="2567" max="2567" width="13.140625" style="18" customWidth="1"/>
    <col min="2568" max="2568" width="12.85546875" style="18" customWidth="1"/>
    <col min="2569" max="2569" width="7.28515625" style="18" customWidth="1"/>
    <col min="2570" max="2570" width="33.85546875" style="18" bestFit="1" customWidth="1"/>
    <col min="2571" max="2571" width="14.7109375" style="18" bestFit="1" customWidth="1"/>
    <col min="2572" max="2572" width="11.140625" style="18" bestFit="1" customWidth="1"/>
    <col min="2573" max="2573" width="10.7109375" style="18" customWidth="1"/>
    <col min="2574" max="2574" width="2.140625" style="18" customWidth="1"/>
    <col min="2575" max="2575" width="11.42578125" style="18"/>
    <col min="2576" max="2576" width="15.28515625" style="18" bestFit="1" customWidth="1"/>
    <col min="2577" max="2816" width="11.42578125" style="18"/>
    <col min="2817" max="2817" width="3.42578125" style="18" customWidth="1"/>
    <col min="2818" max="2818" width="9.28515625" style="18" customWidth="1"/>
    <col min="2819" max="2819" width="10.7109375" style="18" bestFit="1" customWidth="1"/>
    <col min="2820" max="2820" width="14.140625" style="18" customWidth="1"/>
    <col min="2821" max="2821" width="13.28515625" style="18" customWidth="1"/>
    <col min="2822" max="2822" width="13.7109375" style="18" customWidth="1"/>
    <col min="2823" max="2823" width="13.140625" style="18" customWidth="1"/>
    <col min="2824" max="2824" width="12.85546875" style="18" customWidth="1"/>
    <col min="2825" max="2825" width="7.28515625" style="18" customWidth="1"/>
    <col min="2826" max="2826" width="33.85546875" style="18" bestFit="1" customWidth="1"/>
    <col min="2827" max="2827" width="14.7109375" style="18" bestFit="1" customWidth="1"/>
    <col min="2828" max="2828" width="11.140625" style="18" bestFit="1" customWidth="1"/>
    <col min="2829" max="2829" width="10.7109375" style="18" customWidth="1"/>
    <col min="2830" max="2830" width="2.140625" style="18" customWidth="1"/>
    <col min="2831" max="2831" width="11.42578125" style="18"/>
    <col min="2832" max="2832" width="15.28515625" style="18" bestFit="1" customWidth="1"/>
    <col min="2833" max="3072" width="11.42578125" style="18"/>
    <col min="3073" max="3073" width="3.42578125" style="18" customWidth="1"/>
    <col min="3074" max="3074" width="9.28515625" style="18" customWidth="1"/>
    <col min="3075" max="3075" width="10.7109375" style="18" bestFit="1" customWidth="1"/>
    <col min="3076" max="3076" width="14.140625" style="18" customWidth="1"/>
    <col min="3077" max="3077" width="13.28515625" style="18" customWidth="1"/>
    <col min="3078" max="3078" width="13.7109375" style="18" customWidth="1"/>
    <col min="3079" max="3079" width="13.140625" style="18" customWidth="1"/>
    <col min="3080" max="3080" width="12.85546875" style="18" customWidth="1"/>
    <col min="3081" max="3081" width="7.28515625" style="18" customWidth="1"/>
    <col min="3082" max="3082" width="33.85546875" style="18" bestFit="1" customWidth="1"/>
    <col min="3083" max="3083" width="14.7109375" style="18" bestFit="1" customWidth="1"/>
    <col min="3084" max="3084" width="11.140625" style="18" bestFit="1" customWidth="1"/>
    <col min="3085" max="3085" width="10.7109375" style="18" customWidth="1"/>
    <col min="3086" max="3086" width="2.140625" style="18" customWidth="1"/>
    <col min="3087" max="3087" width="11.42578125" style="18"/>
    <col min="3088" max="3088" width="15.28515625" style="18" bestFit="1" customWidth="1"/>
    <col min="3089" max="3328" width="11.42578125" style="18"/>
    <col min="3329" max="3329" width="3.42578125" style="18" customWidth="1"/>
    <col min="3330" max="3330" width="9.28515625" style="18" customWidth="1"/>
    <col min="3331" max="3331" width="10.7109375" style="18" bestFit="1" customWidth="1"/>
    <col min="3332" max="3332" width="14.140625" style="18" customWidth="1"/>
    <col min="3333" max="3333" width="13.28515625" style="18" customWidth="1"/>
    <col min="3334" max="3334" width="13.7109375" style="18" customWidth="1"/>
    <col min="3335" max="3335" width="13.140625" style="18" customWidth="1"/>
    <col min="3336" max="3336" width="12.85546875" style="18" customWidth="1"/>
    <col min="3337" max="3337" width="7.28515625" style="18" customWidth="1"/>
    <col min="3338" max="3338" width="33.85546875" style="18" bestFit="1" customWidth="1"/>
    <col min="3339" max="3339" width="14.7109375" style="18" bestFit="1" customWidth="1"/>
    <col min="3340" max="3340" width="11.140625" style="18" bestFit="1" customWidth="1"/>
    <col min="3341" max="3341" width="10.7109375" style="18" customWidth="1"/>
    <col min="3342" max="3342" width="2.140625" style="18" customWidth="1"/>
    <col min="3343" max="3343" width="11.42578125" style="18"/>
    <col min="3344" max="3344" width="15.28515625" style="18" bestFit="1" customWidth="1"/>
    <col min="3345" max="3584" width="11.42578125" style="18"/>
    <col min="3585" max="3585" width="3.42578125" style="18" customWidth="1"/>
    <col min="3586" max="3586" width="9.28515625" style="18" customWidth="1"/>
    <col min="3587" max="3587" width="10.7109375" style="18" bestFit="1" customWidth="1"/>
    <col min="3588" max="3588" width="14.140625" style="18" customWidth="1"/>
    <col min="3589" max="3589" width="13.28515625" style="18" customWidth="1"/>
    <col min="3590" max="3590" width="13.7109375" style="18" customWidth="1"/>
    <col min="3591" max="3591" width="13.140625" style="18" customWidth="1"/>
    <col min="3592" max="3592" width="12.85546875" style="18" customWidth="1"/>
    <col min="3593" max="3593" width="7.28515625" style="18" customWidth="1"/>
    <col min="3594" max="3594" width="33.85546875" style="18" bestFit="1" customWidth="1"/>
    <col min="3595" max="3595" width="14.7109375" style="18" bestFit="1" customWidth="1"/>
    <col min="3596" max="3596" width="11.140625" style="18" bestFit="1" customWidth="1"/>
    <col min="3597" max="3597" width="10.7109375" style="18" customWidth="1"/>
    <col min="3598" max="3598" width="2.140625" style="18" customWidth="1"/>
    <col min="3599" max="3599" width="11.42578125" style="18"/>
    <col min="3600" max="3600" width="15.28515625" style="18" bestFit="1" customWidth="1"/>
    <col min="3601" max="3840" width="11.42578125" style="18"/>
    <col min="3841" max="3841" width="3.42578125" style="18" customWidth="1"/>
    <col min="3842" max="3842" width="9.28515625" style="18" customWidth="1"/>
    <col min="3843" max="3843" width="10.7109375" style="18" bestFit="1" customWidth="1"/>
    <col min="3844" max="3844" width="14.140625" style="18" customWidth="1"/>
    <col min="3845" max="3845" width="13.28515625" style="18" customWidth="1"/>
    <col min="3846" max="3846" width="13.7109375" style="18" customWidth="1"/>
    <col min="3847" max="3847" width="13.140625" style="18" customWidth="1"/>
    <col min="3848" max="3848" width="12.85546875" style="18" customWidth="1"/>
    <col min="3849" max="3849" width="7.28515625" style="18" customWidth="1"/>
    <col min="3850" max="3850" width="33.85546875" style="18" bestFit="1" customWidth="1"/>
    <col min="3851" max="3851" width="14.7109375" style="18" bestFit="1" customWidth="1"/>
    <col min="3852" max="3852" width="11.140625" style="18" bestFit="1" customWidth="1"/>
    <col min="3853" max="3853" width="10.7109375" style="18" customWidth="1"/>
    <col min="3854" max="3854" width="2.140625" style="18" customWidth="1"/>
    <col min="3855" max="3855" width="11.42578125" style="18"/>
    <col min="3856" max="3856" width="15.28515625" style="18" bestFit="1" customWidth="1"/>
    <col min="3857" max="4096" width="11.42578125" style="18"/>
    <col min="4097" max="4097" width="3.42578125" style="18" customWidth="1"/>
    <col min="4098" max="4098" width="9.28515625" style="18" customWidth="1"/>
    <col min="4099" max="4099" width="10.7109375" style="18" bestFit="1" customWidth="1"/>
    <col min="4100" max="4100" width="14.140625" style="18" customWidth="1"/>
    <col min="4101" max="4101" width="13.28515625" style="18" customWidth="1"/>
    <col min="4102" max="4102" width="13.7109375" style="18" customWidth="1"/>
    <col min="4103" max="4103" width="13.140625" style="18" customWidth="1"/>
    <col min="4104" max="4104" width="12.85546875" style="18" customWidth="1"/>
    <col min="4105" max="4105" width="7.28515625" style="18" customWidth="1"/>
    <col min="4106" max="4106" width="33.85546875" style="18" bestFit="1" customWidth="1"/>
    <col min="4107" max="4107" width="14.7109375" style="18" bestFit="1" customWidth="1"/>
    <col min="4108" max="4108" width="11.140625" style="18" bestFit="1" customWidth="1"/>
    <col min="4109" max="4109" width="10.7109375" style="18" customWidth="1"/>
    <col min="4110" max="4110" width="2.140625" style="18" customWidth="1"/>
    <col min="4111" max="4111" width="11.42578125" style="18"/>
    <col min="4112" max="4112" width="15.28515625" style="18" bestFit="1" customWidth="1"/>
    <col min="4113" max="4352" width="11.42578125" style="18"/>
    <col min="4353" max="4353" width="3.42578125" style="18" customWidth="1"/>
    <col min="4354" max="4354" width="9.28515625" style="18" customWidth="1"/>
    <col min="4355" max="4355" width="10.7109375" style="18" bestFit="1" customWidth="1"/>
    <col min="4356" max="4356" width="14.140625" style="18" customWidth="1"/>
    <col min="4357" max="4357" width="13.28515625" style="18" customWidth="1"/>
    <col min="4358" max="4358" width="13.7109375" style="18" customWidth="1"/>
    <col min="4359" max="4359" width="13.140625" style="18" customWidth="1"/>
    <col min="4360" max="4360" width="12.85546875" style="18" customWidth="1"/>
    <col min="4361" max="4361" width="7.28515625" style="18" customWidth="1"/>
    <col min="4362" max="4362" width="33.85546875" style="18" bestFit="1" customWidth="1"/>
    <col min="4363" max="4363" width="14.7109375" style="18" bestFit="1" customWidth="1"/>
    <col min="4364" max="4364" width="11.140625" style="18" bestFit="1" customWidth="1"/>
    <col min="4365" max="4365" width="10.7109375" style="18" customWidth="1"/>
    <col min="4366" max="4366" width="2.140625" style="18" customWidth="1"/>
    <col min="4367" max="4367" width="11.42578125" style="18"/>
    <col min="4368" max="4368" width="15.28515625" style="18" bestFit="1" customWidth="1"/>
    <col min="4369" max="4608" width="11.42578125" style="18"/>
    <col min="4609" max="4609" width="3.42578125" style="18" customWidth="1"/>
    <col min="4610" max="4610" width="9.28515625" style="18" customWidth="1"/>
    <col min="4611" max="4611" width="10.7109375" style="18" bestFit="1" customWidth="1"/>
    <col min="4612" max="4612" width="14.140625" style="18" customWidth="1"/>
    <col min="4613" max="4613" width="13.28515625" style="18" customWidth="1"/>
    <col min="4614" max="4614" width="13.7109375" style="18" customWidth="1"/>
    <col min="4615" max="4615" width="13.140625" style="18" customWidth="1"/>
    <col min="4616" max="4616" width="12.85546875" style="18" customWidth="1"/>
    <col min="4617" max="4617" width="7.28515625" style="18" customWidth="1"/>
    <col min="4618" max="4618" width="33.85546875" style="18" bestFit="1" customWidth="1"/>
    <col min="4619" max="4619" width="14.7109375" style="18" bestFit="1" customWidth="1"/>
    <col min="4620" max="4620" width="11.140625" style="18" bestFit="1" customWidth="1"/>
    <col min="4621" max="4621" width="10.7109375" style="18" customWidth="1"/>
    <col min="4622" max="4622" width="2.140625" style="18" customWidth="1"/>
    <col min="4623" max="4623" width="11.42578125" style="18"/>
    <col min="4624" max="4624" width="15.28515625" style="18" bestFit="1" customWidth="1"/>
    <col min="4625" max="4864" width="11.42578125" style="18"/>
    <col min="4865" max="4865" width="3.42578125" style="18" customWidth="1"/>
    <col min="4866" max="4866" width="9.28515625" style="18" customWidth="1"/>
    <col min="4867" max="4867" width="10.7109375" style="18" bestFit="1" customWidth="1"/>
    <col min="4868" max="4868" width="14.140625" style="18" customWidth="1"/>
    <col min="4869" max="4869" width="13.28515625" style="18" customWidth="1"/>
    <col min="4870" max="4870" width="13.7109375" style="18" customWidth="1"/>
    <col min="4871" max="4871" width="13.140625" style="18" customWidth="1"/>
    <col min="4872" max="4872" width="12.85546875" style="18" customWidth="1"/>
    <col min="4873" max="4873" width="7.28515625" style="18" customWidth="1"/>
    <col min="4874" max="4874" width="33.85546875" style="18" bestFit="1" customWidth="1"/>
    <col min="4875" max="4875" width="14.7109375" style="18" bestFit="1" customWidth="1"/>
    <col min="4876" max="4876" width="11.140625" style="18" bestFit="1" customWidth="1"/>
    <col min="4877" max="4877" width="10.7109375" style="18" customWidth="1"/>
    <col min="4878" max="4878" width="2.140625" style="18" customWidth="1"/>
    <col min="4879" max="4879" width="11.42578125" style="18"/>
    <col min="4880" max="4880" width="15.28515625" style="18" bestFit="1" customWidth="1"/>
    <col min="4881" max="5120" width="11.42578125" style="18"/>
    <col min="5121" max="5121" width="3.42578125" style="18" customWidth="1"/>
    <col min="5122" max="5122" width="9.28515625" style="18" customWidth="1"/>
    <col min="5123" max="5123" width="10.7109375" style="18" bestFit="1" customWidth="1"/>
    <col min="5124" max="5124" width="14.140625" style="18" customWidth="1"/>
    <col min="5125" max="5125" width="13.28515625" style="18" customWidth="1"/>
    <col min="5126" max="5126" width="13.7109375" style="18" customWidth="1"/>
    <col min="5127" max="5127" width="13.140625" style="18" customWidth="1"/>
    <col min="5128" max="5128" width="12.85546875" style="18" customWidth="1"/>
    <col min="5129" max="5129" width="7.28515625" style="18" customWidth="1"/>
    <col min="5130" max="5130" width="33.85546875" style="18" bestFit="1" customWidth="1"/>
    <col min="5131" max="5131" width="14.7109375" style="18" bestFit="1" customWidth="1"/>
    <col min="5132" max="5132" width="11.140625" style="18" bestFit="1" customWidth="1"/>
    <col min="5133" max="5133" width="10.7109375" style="18" customWidth="1"/>
    <col min="5134" max="5134" width="2.140625" style="18" customWidth="1"/>
    <col min="5135" max="5135" width="11.42578125" style="18"/>
    <col min="5136" max="5136" width="15.28515625" style="18" bestFit="1" customWidth="1"/>
    <col min="5137" max="5376" width="11.42578125" style="18"/>
    <col min="5377" max="5377" width="3.42578125" style="18" customWidth="1"/>
    <col min="5378" max="5378" width="9.28515625" style="18" customWidth="1"/>
    <col min="5379" max="5379" width="10.7109375" style="18" bestFit="1" customWidth="1"/>
    <col min="5380" max="5380" width="14.140625" style="18" customWidth="1"/>
    <col min="5381" max="5381" width="13.28515625" style="18" customWidth="1"/>
    <col min="5382" max="5382" width="13.7109375" style="18" customWidth="1"/>
    <col min="5383" max="5383" width="13.140625" style="18" customWidth="1"/>
    <col min="5384" max="5384" width="12.85546875" style="18" customWidth="1"/>
    <col min="5385" max="5385" width="7.28515625" style="18" customWidth="1"/>
    <col min="5386" max="5386" width="33.85546875" style="18" bestFit="1" customWidth="1"/>
    <col min="5387" max="5387" width="14.7109375" style="18" bestFit="1" customWidth="1"/>
    <col min="5388" max="5388" width="11.140625" style="18" bestFit="1" customWidth="1"/>
    <col min="5389" max="5389" width="10.7109375" style="18" customWidth="1"/>
    <col min="5390" max="5390" width="2.140625" style="18" customWidth="1"/>
    <col min="5391" max="5391" width="11.42578125" style="18"/>
    <col min="5392" max="5392" width="15.28515625" style="18" bestFit="1" customWidth="1"/>
    <col min="5393" max="5632" width="11.42578125" style="18"/>
    <col min="5633" max="5633" width="3.42578125" style="18" customWidth="1"/>
    <col min="5634" max="5634" width="9.28515625" style="18" customWidth="1"/>
    <col min="5635" max="5635" width="10.7109375" style="18" bestFit="1" customWidth="1"/>
    <col min="5636" max="5636" width="14.140625" style="18" customWidth="1"/>
    <col min="5637" max="5637" width="13.28515625" style="18" customWidth="1"/>
    <col min="5638" max="5638" width="13.7109375" style="18" customWidth="1"/>
    <col min="5639" max="5639" width="13.140625" style="18" customWidth="1"/>
    <col min="5640" max="5640" width="12.85546875" style="18" customWidth="1"/>
    <col min="5641" max="5641" width="7.28515625" style="18" customWidth="1"/>
    <col min="5642" max="5642" width="33.85546875" style="18" bestFit="1" customWidth="1"/>
    <col min="5643" max="5643" width="14.7109375" style="18" bestFit="1" customWidth="1"/>
    <col min="5644" max="5644" width="11.140625" style="18" bestFit="1" customWidth="1"/>
    <col min="5645" max="5645" width="10.7109375" style="18" customWidth="1"/>
    <col min="5646" max="5646" width="2.140625" style="18" customWidth="1"/>
    <col min="5647" max="5647" width="11.42578125" style="18"/>
    <col min="5648" max="5648" width="15.28515625" style="18" bestFit="1" customWidth="1"/>
    <col min="5649" max="5888" width="11.42578125" style="18"/>
    <col min="5889" max="5889" width="3.42578125" style="18" customWidth="1"/>
    <col min="5890" max="5890" width="9.28515625" style="18" customWidth="1"/>
    <col min="5891" max="5891" width="10.7109375" style="18" bestFit="1" customWidth="1"/>
    <col min="5892" max="5892" width="14.140625" style="18" customWidth="1"/>
    <col min="5893" max="5893" width="13.28515625" style="18" customWidth="1"/>
    <col min="5894" max="5894" width="13.7109375" style="18" customWidth="1"/>
    <col min="5895" max="5895" width="13.140625" style="18" customWidth="1"/>
    <col min="5896" max="5896" width="12.85546875" style="18" customWidth="1"/>
    <col min="5897" max="5897" width="7.28515625" style="18" customWidth="1"/>
    <col min="5898" max="5898" width="33.85546875" style="18" bestFit="1" customWidth="1"/>
    <col min="5899" max="5899" width="14.7109375" style="18" bestFit="1" customWidth="1"/>
    <col min="5900" max="5900" width="11.140625" style="18" bestFit="1" customWidth="1"/>
    <col min="5901" max="5901" width="10.7109375" style="18" customWidth="1"/>
    <col min="5902" max="5902" width="2.140625" style="18" customWidth="1"/>
    <col min="5903" max="5903" width="11.42578125" style="18"/>
    <col min="5904" max="5904" width="15.28515625" style="18" bestFit="1" customWidth="1"/>
    <col min="5905" max="6144" width="11.42578125" style="18"/>
    <col min="6145" max="6145" width="3.42578125" style="18" customWidth="1"/>
    <col min="6146" max="6146" width="9.28515625" style="18" customWidth="1"/>
    <col min="6147" max="6147" width="10.7109375" style="18" bestFit="1" customWidth="1"/>
    <col min="6148" max="6148" width="14.140625" style="18" customWidth="1"/>
    <col min="6149" max="6149" width="13.28515625" style="18" customWidth="1"/>
    <col min="6150" max="6150" width="13.7109375" style="18" customWidth="1"/>
    <col min="6151" max="6151" width="13.140625" style="18" customWidth="1"/>
    <col min="6152" max="6152" width="12.85546875" style="18" customWidth="1"/>
    <col min="6153" max="6153" width="7.28515625" style="18" customWidth="1"/>
    <col min="6154" max="6154" width="33.85546875" style="18" bestFit="1" customWidth="1"/>
    <col min="6155" max="6155" width="14.7109375" style="18" bestFit="1" customWidth="1"/>
    <col min="6156" max="6156" width="11.140625" style="18" bestFit="1" customWidth="1"/>
    <col min="6157" max="6157" width="10.7109375" style="18" customWidth="1"/>
    <col min="6158" max="6158" width="2.140625" style="18" customWidth="1"/>
    <col min="6159" max="6159" width="11.42578125" style="18"/>
    <col min="6160" max="6160" width="15.28515625" style="18" bestFit="1" customWidth="1"/>
    <col min="6161" max="6400" width="11.42578125" style="18"/>
    <col min="6401" max="6401" width="3.42578125" style="18" customWidth="1"/>
    <col min="6402" max="6402" width="9.28515625" style="18" customWidth="1"/>
    <col min="6403" max="6403" width="10.7109375" style="18" bestFit="1" customWidth="1"/>
    <col min="6404" max="6404" width="14.140625" style="18" customWidth="1"/>
    <col min="6405" max="6405" width="13.28515625" style="18" customWidth="1"/>
    <col min="6406" max="6406" width="13.7109375" style="18" customWidth="1"/>
    <col min="6407" max="6407" width="13.140625" style="18" customWidth="1"/>
    <col min="6408" max="6408" width="12.85546875" style="18" customWidth="1"/>
    <col min="6409" max="6409" width="7.28515625" style="18" customWidth="1"/>
    <col min="6410" max="6410" width="33.85546875" style="18" bestFit="1" customWidth="1"/>
    <col min="6411" max="6411" width="14.7109375" style="18" bestFit="1" customWidth="1"/>
    <col min="6412" max="6412" width="11.140625" style="18" bestFit="1" customWidth="1"/>
    <col min="6413" max="6413" width="10.7109375" style="18" customWidth="1"/>
    <col min="6414" max="6414" width="2.140625" style="18" customWidth="1"/>
    <col min="6415" max="6415" width="11.42578125" style="18"/>
    <col min="6416" max="6416" width="15.28515625" style="18" bestFit="1" customWidth="1"/>
    <col min="6417" max="6656" width="11.42578125" style="18"/>
    <col min="6657" max="6657" width="3.42578125" style="18" customWidth="1"/>
    <col min="6658" max="6658" width="9.28515625" style="18" customWidth="1"/>
    <col min="6659" max="6659" width="10.7109375" style="18" bestFit="1" customWidth="1"/>
    <col min="6660" max="6660" width="14.140625" style="18" customWidth="1"/>
    <col min="6661" max="6661" width="13.28515625" style="18" customWidth="1"/>
    <col min="6662" max="6662" width="13.7109375" style="18" customWidth="1"/>
    <col min="6663" max="6663" width="13.140625" style="18" customWidth="1"/>
    <col min="6664" max="6664" width="12.85546875" style="18" customWidth="1"/>
    <col min="6665" max="6665" width="7.28515625" style="18" customWidth="1"/>
    <col min="6666" max="6666" width="33.85546875" style="18" bestFit="1" customWidth="1"/>
    <col min="6667" max="6667" width="14.7109375" style="18" bestFit="1" customWidth="1"/>
    <col min="6668" max="6668" width="11.140625" style="18" bestFit="1" customWidth="1"/>
    <col min="6669" max="6669" width="10.7109375" style="18" customWidth="1"/>
    <col min="6670" max="6670" width="2.140625" style="18" customWidth="1"/>
    <col min="6671" max="6671" width="11.42578125" style="18"/>
    <col min="6672" max="6672" width="15.28515625" style="18" bestFit="1" customWidth="1"/>
    <col min="6673" max="6912" width="11.42578125" style="18"/>
    <col min="6913" max="6913" width="3.42578125" style="18" customWidth="1"/>
    <col min="6914" max="6914" width="9.28515625" style="18" customWidth="1"/>
    <col min="6915" max="6915" width="10.7109375" style="18" bestFit="1" customWidth="1"/>
    <col min="6916" max="6916" width="14.140625" style="18" customWidth="1"/>
    <col min="6917" max="6917" width="13.28515625" style="18" customWidth="1"/>
    <col min="6918" max="6918" width="13.7109375" style="18" customWidth="1"/>
    <col min="6919" max="6919" width="13.140625" style="18" customWidth="1"/>
    <col min="6920" max="6920" width="12.85546875" style="18" customWidth="1"/>
    <col min="6921" max="6921" width="7.28515625" style="18" customWidth="1"/>
    <col min="6922" max="6922" width="33.85546875" style="18" bestFit="1" customWidth="1"/>
    <col min="6923" max="6923" width="14.7109375" style="18" bestFit="1" customWidth="1"/>
    <col min="6924" max="6924" width="11.140625" style="18" bestFit="1" customWidth="1"/>
    <col min="6925" max="6925" width="10.7109375" style="18" customWidth="1"/>
    <col min="6926" max="6926" width="2.140625" style="18" customWidth="1"/>
    <col min="6927" max="6927" width="11.42578125" style="18"/>
    <col min="6928" max="6928" width="15.28515625" style="18" bestFit="1" customWidth="1"/>
    <col min="6929" max="7168" width="11.42578125" style="18"/>
    <col min="7169" max="7169" width="3.42578125" style="18" customWidth="1"/>
    <col min="7170" max="7170" width="9.28515625" style="18" customWidth="1"/>
    <col min="7171" max="7171" width="10.7109375" style="18" bestFit="1" customWidth="1"/>
    <col min="7172" max="7172" width="14.140625" style="18" customWidth="1"/>
    <col min="7173" max="7173" width="13.28515625" style="18" customWidth="1"/>
    <col min="7174" max="7174" width="13.7109375" style="18" customWidth="1"/>
    <col min="7175" max="7175" width="13.140625" style="18" customWidth="1"/>
    <col min="7176" max="7176" width="12.85546875" style="18" customWidth="1"/>
    <col min="7177" max="7177" width="7.28515625" style="18" customWidth="1"/>
    <col min="7178" max="7178" width="33.85546875" style="18" bestFit="1" customWidth="1"/>
    <col min="7179" max="7179" width="14.7109375" style="18" bestFit="1" customWidth="1"/>
    <col min="7180" max="7180" width="11.140625" style="18" bestFit="1" customWidth="1"/>
    <col min="7181" max="7181" width="10.7109375" style="18" customWidth="1"/>
    <col min="7182" max="7182" width="2.140625" style="18" customWidth="1"/>
    <col min="7183" max="7183" width="11.42578125" style="18"/>
    <col min="7184" max="7184" width="15.28515625" style="18" bestFit="1" customWidth="1"/>
    <col min="7185" max="7424" width="11.42578125" style="18"/>
    <col min="7425" max="7425" width="3.42578125" style="18" customWidth="1"/>
    <col min="7426" max="7426" width="9.28515625" style="18" customWidth="1"/>
    <col min="7427" max="7427" width="10.7109375" style="18" bestFit="1" customWidth="1"/>
    <col min="7428" max="7428" width="14.140625" style="18" customWidth="1"/>
    <col min="7429" max="7429" width="13.28515625" style="18" customWidth="1"/>
    <col min="7430" max="7430" width="13.7109375" style="18" customWidth="1"/>
    <col min="7431" max="7431" width="13.140625" style="18" customWidth="1"/>
    <col min="7432" max="7432" width="12.85546875" style="18" customWidth="1"/>
    <col min="7433" max="7433" width="7.28515625" style="18" customWidth="1"/>
    <col min="7434" max="7434" width="33.85546875" style="18" bestFit="1" customWidth="1"/>
    <col min="7435" max="7435" width="14.7109375" style="18" bestFit="1" customWidth="1"/>
    <col min="7436" max="7436" width="11.140625" style="18" bestFit="1" customWidth="1"/>
    <col min="7437" max="7437" width="10.7109375" style="18" customWidth="1"/>
    <col min="7438" max="7438" width="2.140625" style="18" customWidth="1"/>
    <col min="7439" max="7439" width="11.42578125" style="18"/>
    <col min="7440" max="7440" width="15.28515625" style="18" bestFit="1" customWidth="1"/>
    <col min="7441" max="7680" width="11.42578125" style="18"/>
    <col min="7681" max="7681" width="3.42578125" style="18" customWidth="1"/>
    <col min="7682" max="7682" width="9.28515625" style="18" customWidth="1"/>
    <col min="7683" max="7683" width="10.7109375" style="18" bestFit="1" customWidth="1"/>
    <col min="7684" max="7684" width="14.140625" style="18" customWidth="1"/>
    <col min="7685" max="7685" width="13.28515625" style="18" customWidth="1"/>
    <col min="7686" max="7686" width="13.7109375" style="18" customWidth="1"/>
    <col min="7687" max="7687" width="13.140625" style="18" customWidth="1"/>
    <col min="7688" max="7688" width="12.85546875" style="18" customWidth="1"/>
    <col min="7689" max="7689" width="7.28515625" style="18" customWidth="1"/>
    <col min="7690" max="7690" width="33.85546875" style="18" bestFit="1" customWidth="1"/>
    <col min="7691" max="7691" width="14.7109375" style="18" bestFit="1" customWidth="1"/>
    <col min="7692" max="7692" width="11.140625" style="18" bestFit="1" customWidth="1"/>
    <col min="7693" max="7693" width="10.7109375" style="18" customWidth="1"/>
    <col min="7694" max="7694" width="2.140625" style="18" customWidth="1"/>
    <col min="7695" max="7695" width="11.42578125" style="18"/>
    <col min="7696" max="7696" width="15.28515625" style="18" bestFit="1" customWidth="1"/>
    <col min="7697" max="7936" width="11.42578125" style="18"/>
    <col min="7937" max="7937" width="3.42578125" style="18" customWidth="1"/>
    <col min="7938" max="7938" width="9.28515625" style="18" customWidth="1"/>
    <col min="7939" max="7939" width="10.7109375" style="18" bestFit="1" customWidth="1"/>
    <col min="7940" max="7940" width="14.140625" style="18" customWidth="1"/>
    <col min="7941" max="7941" width="13.28515625" style="18" customWidth="1"/>
    <col min="7942" max="7942" width="13.7109375" style="18" customWidth="1"/>
    <col min="7943" max="7943" width="13.140625" style="18" customWidth="1"/>
    <col min="7944" max="7944" width="12.85546875" style="18" customWidth="1"/>
    <col min="7945" max="7945" width="7.28515625" style="18" customWidth="1"/>
    <col min="7946" max="7946" width="33.85546875" style="18" bestFit="1" customWidth="1"/>
    <col min="7947" max="7947" width="14.7109375" style="18" bestFit="1" customWidth="1"/>
    <col min="7948" max="7948" width="11.140625" style="18" bestFit="1" customWidth="1"/>
    <col min="7949" max="7949" width="10.7109375" style="18" customWidth="1"/>
    <col min="7950" max="7950" width="2.140625" style="18" customWidth="1"/>
    <col min="7951" max="7951" width="11.42578125" style="18"/>
    <col min="7952" max="7952" width="15.28515625" style="18" bestFit="1" customWidth="1"/>
    <col min="7953" max="8192" width="11.42578125" style="18"/>
    <col min="8193" max="8193" width="3.42578125" style="18" customWidth="1"/>
    <col min="8194" max="8194" width="9.28515625" style="18" customWidth="1"/>
    <col min="8195" max="8195" width="10.7109375" style="18" bestFit="1" customWidth="1"/>
    <col min="8196" max="8196" width="14.140625" style="18" customWidth="1"/>
    <col min="8197" max="8197" width="13.28515625" style="18" customWidth="1"/>
    <col min="8198" max="8198" width="13.7109375" style="18" customWidth="1"/>
    <col min="8199" max="8199" width="13.140625" style="18" customWidth="1"/>
    <col min="8200" max="8200" width="12.85546875" style="18" customWidth="1"/>
    <col min="8201" max="8201" width="7.28515625" style="18" customWidth="1"/>
    <col min="8202" max="8202" width="33.85546875" style="18" bestFit="1" customWidth="1"/>
    <col min="8203" max="8203" width="14.7109375" style="18" bestFit="1" customWidth="1"/>
    <col min="8204" max="8204" width="11.140625" style="18" bestFit="1" customWidth="1"/>
    <col min="8205" max="8205" width="10.7109375" style="18" customWidth="1"/>
    <col min="8206" max="8206" width="2.140625" style="18" customWidth="1"/>
    <col min="8207" max="8207" width="11.42578125" style="18"/>
    <col min="8208" max="8208" width="15.28515625" style="18" bestFit="1" customWidth="1"/>
    <col min="8209" max="8448" width="11.42578125" style="18"/>
    <col min="8449" max="8449" width="3.42578125" style="18" customWidth="1"/>
    <col min="8450" max="8450" width="9.28515625" style="18" customWidth="1"/>
    <col min="8451" max="8451" width="10.7109375" style="18" bestFit="1" customWidth="1"/>
    <col min="8452" max="8452" width="14.140625" style="18" customWidth="1"/>
    <col min="8453" max="8453" width="13.28515625" style="18" customWidth="1"/>
    <col min="8454" max="8454" width="13.7109375" style="18" customWidth="1"/>
    <col min="8455" max="8455" width="13.140625" style="18" customWidth="1"/>
    <col min="8456" max="8456" width="12.85546875" style="18" customWidth="1"/>
    <col min="8457" max="8457" width="7.28515625" style="18" customWidth="1"/>
    <col min="8458" max="8458" width="33.85546875" style="18" bestFit="1" customWidth="1"/>
    <col min="8459" max="8459" width="14.7109375" style="18" bestFit="1" customWidth="1"/>
    <col min="8460" max="8460" width="11.140625" style="18" bestFit="1" customWidth="1"/>
    <col min="8461" max="8461" width="10.7109375" style="18" customWidth="1"/>
    <col min="8462" max="8462" width="2.140625" style="18" customWidth="1"/>
    <col min="8463" max="8463" width="11.42578125" style="18"/>
    <col min="8464" max="8464" width="15.28515625" style="18" bestFit="1" customWidth="1"/>
    <col min="8465" max="8704" width="11.42578125" style="18"/>
    <col min="8705" max="8705" width="3.42578125" style="18" customWidth="1"/>
    <col min="8706" max="8706" width="9.28515625" style="18" customWidth="1"/>
    <col min="8707" max="8707" width="10.7109375" style="18" bestFit="1" customWidth="1"/>
    <col min="8708" max="8708" width="14.140625" style="18" customWidth="1"/>
    <col min="8709" max="8709" width="13.28515625" style="18" customWidth="1"/>
    <col min="8710" max="8710" width="13.7109375" style="18" customWidth="1"/>
    <col min="8711" max="8711" width="13.140625" style="18" customWidth="1"/>
    <col min="8712" max="8712" width="12.85546875" style="18" customWidth="1"/>
    <col min="8713" max="8713" width="7.28515625" style="18" customWidth="1"/>
    <col min="8714" max="8714" width="33.85546875" style="18" bestFit="1" customWidth="1"/>
    <col min="8715" max="8715" width="14.7109375" style="18" bestFit="1" customWidth="1"/>
    <col min="8716" max="8716" width="11.140625" style="18" bestFit="1" customWidth="1"/>
    <col min="8717" max="8717" width="10.7109375" style="18" customWidth="1"/>
    <col min="8718" max="8718" width="2.140625" style="18" customWidth="1"/>
    <col min="8719" max="8719" width="11.42578125" style="18"/>
    <col min="8720" max="8720" width="15.28515625" style="18" bestFit="1" customWidth="1"/>
    <col min="8721" max="8960" width="11.42578125" style="18"/>
    <col min="8961" max="8961" width="3.42578125" style="18" customWidth="1"/>
    <col min="8962" max="8962" width="9.28515625" style="18" customWidth="1"/>
    <col min="8963" max="8963" width="10.7109375" style="18" bestFit="1" customWidth="1"/>
    <col min="8964" max="8964" width="14.140625" style="18" customWidth="1"/>
    <col min="8965" max="8965" width="13.28515625" style="18" customWidth="1"/>
    <col min="8966" max="8966" width="13.7109375" style="18" customWidth="1"/>
    <col min="8967" max="8967" width="13.140625" style="18" customWidth="1"/>
    <col min="8968" max="8968" width="12.85546875" style="18" customWidth="1"/>
    <col min="8969" max="8969" width="7.28515625" style="18" customWidth="1"/>
    <col min="8970" max="8970" width="33.85546875" style="18" bestFit="1" customWidth="1"/>
    <col min="8971" max="8971" width="14.7109375" style="18" bestFit="1" customWidth="1"/>
    <col min="8972" max="8972" width="11.140625" style="18" bestFit="1" customWidth="1"/>
    <col min="8973" max="8973" width="10.7109375" style="18" customWidth="1"/>
    <col min="8974" max="8974" width="2.140625" style="18" customWidth="1"/>
    <col min="8975" max="8975" width="11.42578125" style="18"/>
    <col min="8976" max="8976" width="15.28515625" style="18" bestFit="1" customWidth="1"/>
    <col min="8977" max="9216" width="11.42578125" style="18"/>
    <col min="9217" max="9217" width="3.42578125" style="18" customWidth="1"/>
    <col min="9218" max="9218" width="9.28515625" style="18" customWidth="1"/>
    <col min="9219" max="9219" width="10.7109375" style="18" bestFit="1" customWidth="1"/>
    <col min="9220" max="9220" width="14.140625" style="18" customWidth="1"/>
    <col min="9221" max="9221" width="13.28515625" style="18" customWidth="1"/>
    <col min="9222" max="9222" width="13.7109375" style="18" customWidth="1"/>
    <col min="9223" max="9223" width="13.140625" style="18" customWidth="1"/>
    <col min="9224" max="9224" width="12.85546875" style="18" customWidth="1"/>
    <col min="9225" max="9225" width="7.28515625" style="18" customWidth="1"/>
    <col min="9226" max="9226" width="33.85546875" style="18" bestFit="1" customWidth="1"/>
    <col min="9227" max="9227" width="14.7109375" style="18" bestFit="1" customWidth="1"/>
    <col min="9228" max="9228" width="11.140625" style="18" bestFit="1" customWidth="1"/>
    <col min="9229" max="9229" width="10.7109375" style="18" customWidth="1"/>
    <col min="9230" max="9230" width="2.140625" style="18" customWidth="1"/>
    <col min="9231" max="9231" width="11.42578125" style="18"/>
    <col min="9232" max="9232" width="15.28515625" style="18" bestFit="1" customWidth="1"/>
    <col min="9233" max="9472" width="11.42578125" style="18"/>
    <col min="9473" max="9473" width="3.42578125" style="18" customWidth="1"/>
    <col min="9474" max="9474" width="9.28515625" style="18" customWidth="1"/>
    <col min="9475" max="9475" width="10.7109375" style="18" bestFit="1" customWidth="1"/>
    <col min="9476" max="9476" width="14.140625" style="18" customWidth="1"/>
    <col min="9477" max="9477" width="13.28515625" style="18" customWidth="1"/>
    <col min="9478" max="9478" width="13.7109375" style="18" customWidth="1"/>
    <col min="9479" max="9479" width="13.140625" style="18" customWidth="1"/>
    <col min="9480" max="9480" width="12.85546875" style="18" customWidth="1"/>
    <col min="9481" max="9481" width="7.28515625" style="18" customWidth="1"/>
    <col min="9482" max="9482" width="33.85546875" style="18" bestFit="1" customWidth="1"/>
    <col min="9483" max="9483" width="14.7109375" style="18" bestFit="1" customWidth="1"/>
    <col min="9484" max="9484" width="11.140625" style="18" bestFit="1" customWidth="1"/>
    <col min="9485" max="9485" width="10.7109375" style="18" customWidth="1"/>
    <col min="9486" max="9486" width="2.140625" style="18" customWidth="1"/>
    <col min="9487" max="9487" width="11.42578125" style="18"/>
    <col min="9488" max="9488" width="15.28515625" style="18" bestFit="1" customWidth="1"/>
    <col min="9489" max="9728" width="11.42578125" style="18"/>
    <col min="9729" max="9729" width="3.42578125" style="18" customWidth="1"/>
    <col min="9730" max="9730" width="9.28515625" style="18" customWidth="1"/>
    <col min="9731" max="9731" width="10.7109375" style="18" bestFit="1" customWidth="1"/>
    <col min="9732" max="9732" width="14.140625" style="18" customWidth="1"/>
    <col min="9733" max="9733" width="13.28515625" style="18" customWidth="1"/>
    <col min="9734" max="9734" width="13.7109375" style="18" customWidth="1"/>
    <col min="9735" max="9735" width="13.140625" style="18" customWidth="1"/>
    <col min="9736" max="9736" width="12.85546875" style="18" customWidth="1"/>
    <col min="9737" max="9737" width="7.28515625" style="18" customWidth="1"/>
    <col min="9738" max="9738" width="33.85546875" style="18" bestFit="1" customWidth="1"/>
    <col min="9739" max="9739" width="14.7109375" style="18" bestFit="1" customWidth="1"/>
    <col min="9740" max="9740" width="11.140625" style="18" bestFit="1" customWidth="1"/>
    <col min="9741" max="9741" width="10.7109375" style="18" customWidth="1"/>
    <col min="9742" max="9742" width="2.140625" style="18" customWidth="1"/>
    <col min="9743" max="9743" width="11.42578125" style="18"/>
    <col min="9744" max="9744" width="15.28515625" style="18" bestFit="1" customWidth="1"/>
    <col min="9745" max="9984" width="11.42578125" style="18"/>
    <col min="9985" max="9985" width="3.42578125" style="18" customWidth="1"/>
    <col min="9986" max="9986" width="9.28515625" style="18" customWidth="1"/>
    <col min="9987" max="9987" width="10.7109375" style="18" bestFit="1" customWidth="1"/>
    <col min="9988" max="9988" width="14.140625" style="18" customWidth="1"/>
    <col min="9989" max="9989" width="13.28515625" style="18" customWidth="1"/>
    <col min="9990" max="9990" width="13.7109375" style="18" customWidth="1"/>
    <col min="9991" max="9991" width="13.140625" style="18" customWidth="1"/>
    <col min="9992" max="9992" width="12.85546875" style="18" customWidth="1"/>
    <col min="9993" max="9993" width="7.28515625" style="18" customWidth="1"/>
    <col min="9994" max="9994" width="33.85546875" style="18" bestFit="1" customWidth="1"/>
    <col min="9995" max="9995" width="14.7109375" style="18" bestFit="1" customWidth="1"/>
    <col min="9996" max="9996" width="11.140625" style="18" bestFit="1" customWidth="1"/>
    <col min="9997" max="9997" width="10.7109375" style="18" customWidth="1"/>
    <col min="9998" max="9998" width="2.140625" style="18" customWidth="1"/>
    <col min="9999" max="9999" width="11.42578125" style="18"/>
    <col min="10000" max="10000" width="15.28515625" style="18" bestFit="1" customWidth="1"/>
    <col min="10001" max="10240" width="11.42578125" style="18"/>
    <col min="10241" max="10241" width="3.42578125" style="18" customWidth="1"/>
    <col min="10242" max="10242" width="9.28515625" style="18" customWidth="1"/>
    <col min="10243" max="10243" width="10.7109375" style="18" bestFit="1" customWidth="1"/>
    <col min="10244" max="10244" width="14.140625" style="18" customWidth="1"/>
    <col min="10245" max="10245" width="13.28515625" style="18" customWidth="1"/>
    <col min="10246" max="10246" width="13.7109375" style="18" customWidth="1"/>
    <col min="10247" max="10247" width="13.140625" style="18" customWidth="1"/>
    <col min="10248" max="10248" width="12.85546875" style="18" customWidth="1"/>
    <col min="10249" max="10249" width="7.28515625" style="18" customWidth="1"/>
    <col min="10250" max="10250" width="33.85546875" style="18" bestFit="1" customWidth="1"/>
    <col min="10251" max="10251" width="14.7109375" style="18" bestFit="1" customWidth="1"/>
    <col min="10252" max="10252" width="11.140625" style="18" bestFit="1" customWidth="1"/>
    <col min="10253" max="10253" width="10.7109375" style="18" customWidth="1"/>
    <col min="10254" max="10254" width="2.140625" style="18" customWidth="1"/>
    <col min="10255" max="10255" width="11.42578125" style="18"/>
    <col min="10256" max="10256" width="15.28515625" style="18" bestFit="1" customWidth="1"/>
    <col min="10257" max="10496" width="11.42578125" style="18"/>
    <col min="10497" max="10497" width="3.42578125" style="18" customWidth="1"/>
    <col min="10498" max="10498" width="9.28515625" style="18" customWidth="1"/>
    <col min="10499" max="10499" width="10.7109375" style="18" bestFit="1" customWidth="1"/>
    <col min="10500" max="10500" width="14.140625" style="18" customWidth="1"/>
    <col min="10501" max="10501" width="13.28515625" style="18" customWidth="1"/>
    <col min="10502" max="10502" width="13.7109375" style="18" customWidth="1"/>
    <col min="10503" max="10503" width="13.140625" style="18" customWidth="1"/>
    <col min="10504" max="10504" width="12.85546875" style="18" customWidth="1"/>
    <col min="10505" max="10505" width="7.28515625" style="18" customWidth="1"/>
    <col min="10506" max="10506" width="33.85546875" style="18" bestFit="1" customWidth="1"/>
    <col min="10507" max="10507" width="14.7109375" style="18" bestFit="1" customWidth="1"/>
    <col min="10508" max="10508" width="11.140625" style="18" bestFit="1" customWidth="1"/>
    <col min="10509" max="10509" width="10.7109375" style="18" customWidth="1"/>
    <col min="10510" max="10510" width="2.140625" style="18" customWidth="1"/>
    <col min="10511" max="10511" width="11.42578125" style="18"/>
    <col min="10512" max="10512" width="15.28515625" style="18" bestFit="1" customWidth="1"/>
    <col min="10513" max="10752" width="11.42578125" style="18"/>
    <col min="10753" max="10753" width="3.42578125" style="18" customWidth="1"/>
    <col min="10754" max="10754" width="9.28515625" style="18" customWidth="1"/>
    <col min="10755" max="10755" width="10.7109375" style="18" bestFit="1" customWidth="1"/>
    <col min="10756" max="10756" width="14.140625" style="18" customWidth="1"/>
    <col min="10757" max="10757" width="13.28515625" style="18" customWidth="1"/>
    <col min="10758" max="10758" width="13.7109375" style="18" customWidth="1"/>
    <col min="10759" max="10759" width="13.140625" style="18" customWidth="1"/>
    <col min="10760" max="10760" width="12.85546875" style="18" customWidth="1"/>
    <col min="10761" max="10761" width="7.28515625" style="18" customWidth="1"/>
    <col min="10762" max="10762" width="33.85546875" style="18" bestFit="1" customWidth="1"/>
    <col min="10763" max="10763" width="14.7109375" style="18" bestFit="1" customWidth="1"/>
    <col min="10764" max="10764" width="11.140625" style="18" bestFit="1" customWidth="1"/>
    <col min="10765" max="10765" width="10.7109375" style="18" customWidth="1"/>
    <col min="10766" max="10766" width="2.140625" style="18" customWidth="1"/>
    <col min="10767" max="10767" width="11.42578125" style="18"/>
    <col min="10768" max="10768" width="15.28515625" style="18" bestFit="1" customWidth="1"/>
    <col min="10769" max="11008" width="11.42578125" style="18"/>
    <col min="11009" max="11009" width="3.42578125" style="18" customWidth="1"/>
    <col min="11010" max="11010" width="9.28515625" style="18" customWidth="1"/>
    <col min="11011" max="11011" width="10.7109375" style="18" bestFit="1" customWidth="1"/>
    <col min="11012" max="11012" width="14.140625" style="18" customWidth="1"/>
    <col min="11013" max="11013" width="13.28515625" style="18" customWidth="1"/>
    <col min="11014" max="11014" width="13.7109375" style="18" customWidth="1"/>
    <col min="11015" max="11015" width="13.140625" style="18" customWidth="1"/>
    <col min="11016" max="11016" width="12.85546875" style="18" customWidth="1"/>
    <col min="11017" max="11017" width="7.28515625" style="18" customWidth="1"/>
    <col min="11018" max="11018" width="33.85546875" style="18" bestFit="1" customWidth="1"/>
    <col min="11019" max="11019" width="14.7109375" style="18" bestFit="1" customWidth="1"/>
    <col min="11020" max="11020" width="11.140625" style="18" bestFit="1" customWidth="1"/>
    <col min="11021" max="11021" width="10.7109375" style="18" customWidth="1"/>
    <col min="11022" max="11022" width="2.140625" style="18" customWidth="1"/>
    <col min="11023" max="11023" width="11.42578125" style="18"/>
    <col min="11024" max="11024" width="15.28515625" style="18" bestFit="1" customWidth="1"/>
    <col min="11025" max="11264" width="11.42578125" style="18"/>
    <col min="11265" max="11265" width="3.42578125" style="18" customWidth="1"/>
    <col min="11266" max="11266" width="9.28515625" style="18" customWidth="1"/>
    <col min="11267" max="11267" width="10.7109375" style="18" bestFit="1" customWidth="1"/>
    <col min="11268" max="11268" width="14.140625" style="18" customWidth="1"/>
    <col min="11269" max="11269" width="13.28515625" style="18" customWidth="1"/>
    <col min="11270" max="11270" width="13.7109375" style="18" customWidth="1"/>
    <col min="11271" max="11271" width="13.140625" style="18" customWidth="1"/>
    <col min="11272" max="11272" width="12.85546875" style="18" customWidth="1"/>
    <col min="11273" max="11273" width="7.28515625" style="18" customWidth="1"/>
    <col min="11274" max="11274" width="33.85546875" style="18" bestFit="1" customWidth="1"/>
    <col min="11275" max="11275" width="14.7109375" style="18" bestFit="1" customWidth="1"/>
    <col min="11276" max="11276" width="11.140625" style="18" bestFit="1" customWidth="1"/>
    <col min="11277" max="11277" width="10.7109375" style="18" customWidth="1"/>
    <col min="11278" max="11278" width="2.140625" style="18" customWidth="1"/>
    <col min="11279" max="11279" width="11.42578125" style="18"/>
    <col min="11280" max="11280" width="15.28515625" style="18" bestFit="1" customWidth="1"/>
    <col min="11281" max="11520" width="11.42578125" style="18"/>
    <col min="11521" max="11521" width="3.42578125" style="18" customWidth="1"/>
    <col min="11522" max="11522" width="9.28515625" style="18" customWidth="1"/>
    <col min="11523" max="11523" width="10.7109375" style="18" bestFit="1" customWidth="1"/>
    <col min="11524" max="11524" width="14.140625" style="18" customWidth="1"/>
    <col min="11525" max="11525" width="13.28515625" style="18" customWidth="1"/>
    <col min="11526" max="11526" width="13.7109375" style="18" customWidth="1"/>
    <col min="11527" max="11527" width="13.140625" style="18" customWidth="1"/>
    <col min="11528" max="11528" width="12.85546875" style="18" customWidth="1"/>
    <col min="11529" max="11529" width="7.28515625" style="18" customWidth="1"/>
    <col min="11530" max="11530" width="33.85546875" style="18" bestFit="1" customWidth="1"/>
    <col min="11531" max="11531" width="14.7109375" style="18" bestFit="1" customWidth="1"/>
    <col min="11532" max="11532" width="11.140625" style="18" bestFit="1" customWidth="1"/>
    <col min="11533" max="11533" width="10.7109375" style="18" customWidth="1"/>
    <col min="11534" max="11534" width="2.140625" style="18" customWidth="1"/>
    <col min="11535" max="11535" width="11.42578125" style="18"/>
    <col min="11536" max="11536" width="15.28515625" style="18" bestFit="1" customWidth="1"/>
    <col min="11537" max="11776" width="11.42578125" style="18"/>
    <col min="11777" max="11777" width="3.42578125" style="18" customWidth="1"/>
    <col min="11778" max="11778" width="9.28515625" style="18" customWidth="1"/>
    <col min="11779" max="11779" width="10.7109375" style="18" bestFit="1" customWidth="1"/>
    <col min="11780" max="11780" width="14.140625" style="18" customWidth="1"/>
    <col min="11781" max="11781" width="13.28515625" style="18" customWidth="1"/>
    <col min="11782" max="11782" width="13.7109375" style="18" customWidth="1"/>
    <col min="11783" max="11783" width="13.140625" style="18" customWidth="1"/>
    <col min="11784" max="11784" width="12.85546875" style="18" customWidth="1"/>
    <col min="11785" max="11785" width="7.28515625" style="18" customWidth="1"/>
    <col min="11786" max="11786" width="33.85546875" style="18" bestFit="1" customWidth="1"/>
    <col min="11787" max="11787" width="14.7109375" style="18" bestFit="1" customWidth="1"/>
    <col min="11788" max="11788" width="11.140625" style="18" bestFit="1" customWidth="1"/>
    <col min="11789" max="11789" width="10.7109375" style="18" customWidth="1"/>
    <col min="11790" max="11790" width="2.140625" style="18" customWidth="1"/>
    <col min="11791" max="11791" width="11.42578125" style="18"/>
    <col min="11792" max="11792" width="15.28515625" style="18" bestFit="1" customWidth="1"/>
    <col min="11793" max="12032" width="11.42578125" style="18"/>
    <col min="12033" max="12033" width="3.42578125" style="18" customWidth="1"/>
    <col min="12034" max="12034" width="9.28515625" style="18" customWidth="1"/>
    <col min="12035" max="12035" width="10.7109375" style="18" bestFit="1" customWidth="1"/>
    <col min="12036" max="12036" width="14.140625" style="18" customWidth="1"/>
    <col min="12037" max="12037" width="13.28515625" style="18" customWidth="1"/>
    <col min="12038" max="12038" width="13.7109375" style="18" customWidth="1"/>
    <col min="12039" max="12039" width="13.140625" style="18" customWidth="1"/>
    <col min="12040" max="12040" width="12.85546875" style="18" customWidth="1"/>
    <col min="12041" max="12041" width="7.28515625" style="18" customWidth="1"/>
    <col min="12042" max="12042" width="33.85546875" style="18" bestFit="1" customWidth="1"/>
    <col min="12043" max="12043" width="14.7109375" style="18" bestFit="1" customWidth="1"/>
    <col min="12044" max="12044" width="11.140625" style="18" bestFit="1" customWidth="1"/>
    <col min="12045" max="12045" width="10.7109375" style="18" customWidth="1"/>
    <col min="12046" max="12046" width="2.140625" style="18" customWidth="1"/>
    <col min="12047" max="12047" width="11.42578125" style="18"/>
    <col min="12048" max="12048" width="15.28515625" style="18" bestFit="1" customWidth="1"/>
    <col min="12049" max="12288" width="11.42578125" style="18"/>
    <col min="12289" max="12289" width="3.42578125" style="18" customWidth="1"/>
    <col min="12290" max="12290" width="9.28515625" style="18" customWidth="1"/>
    <col min="12291" max="12291" width="10.7109375" style="18" bestFit="1" customWidth="1"/>
    <col min="12292" max="12292" width="14.140625" style="18" customWidth="1"/>
    <col min="12293" max="12293" width="13.28515625" style="18" customWidth="1"/>
    <col min="12294" max="12294" width="13.7109375" style="18" customWidth="1"/>
    <col min="12295" max="12295" width="13.140625" style="18" customWidth="1"/>
    <col min="12296" max="12296" width="12.85546875" style="18" customWidth="1"/>
    <col min="12297" max="12297" width="7.28515625" style="18" customWidth="1"/>
    <col min="12298" max="12298" width="33.85546875" style="18" bestFit="1" customWidth="1"/>
    <col min="12299" max="12299" width="14.7109375" style="18" bestFit="1" customWidth="1"/>
    <col min="12300" max="12300" width="11.140625" style="18" bestFit="1" customWidth="1"/>
    <col min="12301" max="12301" width="10.7109375" style="18" customWidth="1"/>
    <col min="12302" max="12302" width="2.140625" style="18" customWidth="1"/>
    <col min="12303" max="12303" width="11.42578125" style="18"/>
    <col min="12304" max="12304" width="15.28515625" style="18" bestFit="1" customWidth="1"/>
    <col min="12305" max="12544" width="11.42578125" style="18"/>
    <col min="12545" max="12545" width="3.42578125" style="18" customWidth="1"/>
    <col min="12546" max="12546" width="9.28515625" style="18" customWidth="1"/>
    <col min="12547" max="12547" width="10.7109375" style="18" bestFit="1" customWidth="1"/>
    <col min="12548" max="12548" width="14.140625" style="18" customWidth="1"/>
    <col min="12549" max="12549" width="13.28515625" style="18" customWidth="1"/>
    <col min="12550" max="12550" width="13.7109375" style="18" customWidth="1"/>
    <col min="12551" max="12551" width="13.140625" style="18" customWidth="1"/>
    <col min="12552" max="12552" width="12.85546875" style="18" customWidth="1"/>
    <col min="12553" max="12553" width="7.28515625" style="18" customWidth="1"/>
    <col min="12554" max="12554" width="33.85546875" style="18" bestFit="1" customWidth="1"/>
    <col min="12555" max="12555" width="14.7109375" style="18" bestFit="1" customWidth="1"/>
    <col min="12556" max="12556" width="11.140625" style="18" bestFit="1" customWidth="1"/>
    <col min="12557" max="12557" width="10.7109375" style="18" customWidth="1"/>
    <col min="12558" max="12558" width="2.140625" style="18" customWidth="1"/>
    <col min="12559" max="12559" width="11.42578125" style="18"/>
    <col min="12560" max="12560" width="15.28515625" style="18" bestFit="1" customWidth="1"/>
    <col min="12561" max="12800" width="11.42578125" style="18"/>
    <col min="12801" max="12801" width="3.42578125" style="18" customWidth="1"/>
    <col min="12802" max="12802" width="9.28515625" style="18" customWidth="1"/>
    <col min="12803" max="12803" width="10.7109375" style="18" bestFit="1" customWidth="1"/>
    <col min="12804" max="12804" width="14.140625" style="18" customWidth="1"/>
    <col min="12805" max="12805" width="13.28515625" style="18" customWidth="1"/>
    <col min="12806" max="12806" width="13.7109375" style="18" customWidth="1"/>
    <col min="12807" max="12807" width="13.140625" style="18" customWidth="1"/>
    <col min="12808" max="12808" width="12.85546875" style="18" customWidth="1"/>
    <col min="12809" max="12809" width="7.28515625" style="18" customWidth="1"/>
    <col min="12810" max="12810" width="33.85546875" style="18" bestFit="1" customWidth="1"/>
    <col min="12811" max="12811" width="14.7109375" style="18" bestFit="1" customWidth="1"/>
    <col min="12812" max="12812" width="11.140625" style="18" bestFit="1" customWidth="1"/>
    <col min="12813" max="12813" width="10.7109375" style="18" customWidth="1"/>
    <col min="12814" max="12814" width="2.140625" style="18" customWidth="1"/>
    <col min="12815" max="12815" width="11.42578125" style="18"/>
    <col min="12816" max="12816" width="15.28515625" style="18" bestFit="1" customWidth="1"/>
    <col min="12817" max="13056" width="11.42578125" style="18"/>
    <col min="13057" max="13057" width="3.42578125" style="18" customWidth="1"/>
    <col min="13058" max="13058" width="9.28515625" style="18" customWidth="1"/>
    <col min="13059" max="13059" width="10.7109375" style="18" bestFit="1" customWidth="1"/>
    <col min="13060" max="13060" width="14.140625" style="18" customWidth="1"/>
    <col min="13061" max="13061" width="13.28515625" style="18" customWidth="1"/>
    <col min="13062" max="13062" width="13.7109375" style="18" customWidth="1"/>
    <col min="13063" max="13063" width="13.140625" style="18" customWidth="1"/>
    <col min="13064" max="13064" width="12.85546875" style="18" customWidth="1"/>
    <col min="13065" max="13065" width="7.28515625" style="18" customWidth="1"/>
    <col min="13066" max="13066" width="33.85546875" style="18" bestFit="1" customWidth="1"/>
    <col min="13067" max="13067" width="14.7109375" style="18" bestFit="1" customWidth="1"/>
    <col min="13068" max="13068" width="11.140625" style="18" bestFit="1" customWidth="1"/>
    <col min="13069" max="13069" width="10.7109375" style="18" customWidth="1"/>
    <col min="13070" max="13070" width="2.140625" style="18" customWidth="1"/>
    <col min="13071" max="13071" width="11.42578125" style="18"/>
    <col min="13072" max="13072" width="15.28515625" style="18" bestFit="1" customWidth="1"/>
    <col min="13073" max="13312" width="11.42578125" style="18"/>
    <col min="13313" max="13313" width="3.42578125" style="18" customWidth="1"/>
    <col min="13314" max="13314" width="9.28515625" style="18" customWidth="1"/>
    <col min="13315" max="13315" width="10.7109375" style="18" bestFit="1" customWidth="1"/>
    <col min="13316" max="13316" width="14.140625" style="18" customWidth="1"/>
    <col min="13317" max="13317" width="13.28515625" style="18" customWidth="1"/>
    <col min="13318" max="13318" width="13.7109375" style="18" customWidth="1"/>
    <col min="13319" max="13319" width="13.140625" style="18" customWidth="1"/>
    <col min="13320" max="13320" width="12.85546875" style="18" customWidth="1"/>
    <col min="13321" max="13321" width="7.28515625" style="18" customWidth="1"/>
    <col min="13322" max="13322" width="33.85546875" style="18" bestFit="1" customWidth="1"/>
    <col min="13323" max="13323" width="14.7109375" style="18" bestFit="1" customWidth="1"/>
    <col min="13324" max="13324" width="11.140625" style="18" bestFit="1" customWidth="1"/>
    <col min="13325" max="13325" width="10.7109375" style="18" customWidth="1"/>
    <col min="13326" max="13326" width="2.140625" style="18" customWidth="1"/>
    <col min="13327" max="13327" width="11.42578125" style="18"/>
    <col min="13328" max="13328" width="15.28515625" style="18" bestFit="1" customWidth="1"/>
    <col min="13329" max="13568" width="11.42578125" style="18"/>
    <col min="13569" max="13569" width="3.42578125" style="18" customWidth="1"/>
    <col min="13570" max="13570" width="9.28515625" style="18" customWidth="1"/>
    <col min="13571" max="13571" width="10.7109375" style="18" bestFit="1" customWidth="1"/>
    <col min="13572" max="13572" width="14.140625" style="18" customWidth="1"/>
    <col min="13573" max="13573" width="13.28515625" style="18" customWidth="1"/>
    <col min="13574" max="13574" width="13.7109375" style="18" customWidth="1"/>
    <col min="13575" max="13575" width="13.140625" style="18" customWidth="1"/>
    <col min="13576" max="13576" width="12.85546875" style="18" customWidth="1"/>
    <col min="13577" max="13577" width="7.28515625" style="18" customWidth="1"/>
    <col min="13578" max="13578" width="33.85546875" style="18" bestFit="1" customWidth="1"/>
    <col min="13579" max="13579" width="14.7109375" style="18" bestFit="1" customWidth="1"/>
    <col min="13580" max="13580" width="11.140625" style="18" bestFit="1" customWidth="1"/>
    <col min="13581" max="13581" width="10.7109375" style="18" customWidth="1"/>
    <col min="13582" max="13582" width="2.140625" style="18" customWidth="1"/>
    <col min="13583" max="13583" width="11.42578125" style="18"/>
    <col min="13584" max="13584" width="15.28515625" style="18" bestFit="1" customWidth="1"/>
    <col min="13585" max="13824" width="11.42578125" style="18"/>
    <col min="13825" max="13825" width="3.42578125" style="18" customWidth="1"/>
    <col min="13826" max="13826" width="9.28515625" style="18" customWidth="1"/>
    <col min="13827" max="13827" width="10.7109375" style="18" bestFit="1" customWidth="1"/>
    <col min="13828" max="13828" width="14.140625" style="18" customWidth="1"/>
    <col min="13829" max="13829" width="13.28515625" style="18" customWidth="1"/>
    <col min="13830" max="13830" width="13.7109375" style="18" customWidth="1"/>
    <col min="13831" max="13831" width="13.140625" style="18" customWidth="1"/>
    <col min="13832" max="13832" width="12.85546875" style="18" customWidth="1"/>
    <col min="13833" max="13833" width="7.28515625" style="18" customWidth="1"/>
    <col min="13834" max="13834" width="33.85546875" style="18" bestFit="1" customWidth="1"/>
    <col min="13835" max="13835" width="14.7109375" style="18" bestFit="1" customWidth="1"/>
    <col min="13836" max="13836" width="11.140625" style="18" bestFit="1" customWidth="1"/>
    <col min="13837" max="13837" width="10.7109375" style="18" customWidth="1"/>
    <col min="13838" max="13838" width="2.140625" style="18" customWidth="1"/>
    <col min="13839" max="13839" width="11.42578125" style="18"/>
    <col min="13840" max="13840" width="15.28515625" style="18" bestFit="1" customWidth="1"/>
    <col min="13841" max="14080" width="11.42578125" style="18"/>
    <col min="14081" max="14081" width="3.42578125" style="18" customWidth="1"/>
    <col min="14082" max="14082" width="9.28515625" style="18" customWidth="1"/>
    <col min="14083" max="14083" width="10.7109375" style="18" bestFit="1" customWidth="1"/>
    <col min="14084" max="14084" width="14.140625" style="18" customWidth="1"/>
    <col min="14085" max="14085" width="13.28515625" style="18" customWidth="1"/>
    <col min="14086" max="14086" width="13.7109375" style="18" customWidth="1"/>
    <col min="14087" max="14087" width="13.140625" style="18" customWidth="1"/>
    <col min="14088" max="14088" width="12.85546875" style="18" customWidth="1"/>
    <col min="14089" max="14089" width="7.28515625" style="18" customWidth="1"/>
    <col min="14090" max="14090" width="33.85546875" style="18" bestFit="1" customWidth="1"/>
    <col min="14091" max="14091" width="14.7109375" style="18" bestFit="1" customWidth="1"/>
    <col min="14092" max="14092" width="11.140625" style="18" bestFit="1" customWidth="1"/>
    <col min="14093" max="14093" width="10.7109375" style="18" customWidth="1"/>
    <col min="14094" max="14094" width="2.140625" style="18" customWidth="1"/>
    <col min="14095" max="14095" width="11.42578125" style="18"/>
    <col min="14096" max="14096" width="15.28515625" style="18" bestFit="1" customWidth="1"/>
    <col min="14097" max="14336" width="11.42578125" style="18"/>
    <col min="14337" max="14337" width="3.42578125" style="18" customWidth="1"/>
    <col min="14338" max="14338" width="9.28515625" style="18" customWidth="1"/>
    <col min="14339" max="14339" width="10.7109375" style="18" bestFit="1" customWidth="1"/>
    <col min="14340" max="14340" width="14.140625" style="18" customWidth="1"/>
    <col min="14341" max="14341" width="13.28515625" style="18" customWidth="1"/>
    <col min="14342" max="14342" width="13.7109375" style="18" customWidth="1"/>
    <col min="14343" max="14343" width="13.140625" style="18" customWidth="1"/>
    <col min="14344" max="14344" width="12.85546875" style="18" customWidth="1"/>
    <col min="14345" max="14345" width="7.28515625" style="18" customWidth="1"/>
    <col min="14346" max="14346" width="33.85546875" style="18" bestFit="1" customWidth="1"/>
    <col min="14347" max="14347" width="14.7109375" style="18" bestFit="1" customWidth="1"/>
    <col min="14348" max="14348" width="11.140625" style="18" bestFit="1" customWidth="1"/>
    <col min="14349" max="14349" width="10.7109375" style="18" customWidth="1"/>
    <col min="14350" max="14350" width="2.140625" style="18" customWidth="1"/>
    <col min="14351" max="14351" width="11.42578125" style="18"/>
    <col min="14352" max="14352" width="15.28515625" style="18" bestFit="1" customWidth="1"/>
    <col min="14353" max="14592" width="11.42578125" style="18"/>
    <col min="14593" max="14593" width="3.42578125" style="18" customWidth="1"/>
    <col min="14594" max="14594" width="9.28515625" style="18" customWidth="1"/>
    <col min="14595" max="14595" width="10.7109375" style="18" bestFit="1" customWidth="1"/>
    <col min="14596" max="14596" width="14.140625" style="18" customWidth="1"/>
    <col min="14597" max="14597" width="13.28515625" style="18" customWidth="1"/>
    <col min="14598" max="14598" width="13.7109375" style="18" customWidth="1"/>
    <col min="14599" max="14599" width="13.140625" style="18" customWidth="1"/>
    <col min="14600" max="14600" width="12.85546875" style="18" customWidth="1"/>
    <col min="14601" max="14601" width="7.28515625" style="18" customWidth="1"/>
    <col min="14602" max="14602" width="33.85546875" style="18" bestFit="1" customWidth="1"/>
    <col min="14603" max="14603" width="14.7109375" style="18" bestFit="1" customWidth="1"/>
    <col min="14604" max="14604" width="11.140625" style="18" bestFit="1" customWidth="1"/>
    <col min="14605" max="14605" width="10.7109375" style="18" customWidth="1"/>
    <col min="14606" max="14606" width="2.140625" style="18" customWidth="1"/>
    <col min="14607" max="14607" width="11.42578125" style="18"/>
    <col min="14608" max="14608" width="15.28515625" style="18" bestFit="1" customWidth="1"/>
    <col min="14609" max="14848" width="11.42578125" style="18"/>
    <col min="14849" max="14849" width="3.42578125" style="18" customWidth="1"/>
    <col min="14850" max="14850" width="9.28515625" style="18" customWidth="1"/>
    <col min="14851" max="14851" width="10.7109375" style="18" bestFit="1" customWidth="1"/>
    <col min="14852" max="14852" width="14.140625" style="18" customWidth="1"/>
    <col min="14853" max="14853" width="13.28515625" style="18" customWidth="1"/>
    <col min="14854" max="14854" width="13.7109375" style="18" customWidth="1"/>
    <col min="14855" max="14855" width="13.140625" style="18" customWidth="1"/>
    <col min="14856" max="14856" width="12.85546875" style="18" customWidth="1"/>
    <col min="14857" max="14857" width="7.28515625" style="18" customWidth="1"/>
    <col min="14858" max="14858" width="33.85546875" style="18" bestFit="1" customWidth="1"/>
    <col min="14859" max="14859" width="14.7109375" style="18" bestFit="1" customWidth="1"/>
    <col min="14860" max="14860" width="11.140625" style="18" bestFit="1" customWidth="1"/>
    <col min="14861" max="14861" width="10.7109375" style="18" customWidth="1"/>
    <col min="14862" max="14862" width="2.140625" style="18" customWidth="1"/>
    <col min="14863" max="14863" width="11.42578125" style="18"/>
    <col min="14864" max="14864" width="15.28515625" style="18" bestFit="1" customWidth="1"/>
    <col min="14865" max="15104" width="11.42578125" style="18"/>
    <col min="15105" max="15105" width="3.42578125" style="18" customWidth="1"/>
    <col min="15106" max="15106" width="9.28515625" style="18" customWidth="1"/>
    <col min="15107" max="15107" width="10.7109375" style="18" bestFit="1" customWidth="1"/>
    <col min="15108" max="15108" width="14.140625" style="18" customWidth="1"/>
    <col min="15109" max="15109" width="13.28515625" style="18" customWidth="1"/>
    <col min="15110" max="15110" width="13.7109375" style="18" customWidth="1"/>
    <col min="15111" max="15111" width="13.140625" style="18" customWidth="1"/>
    <col min="15112" max="15112" width="12.85546875" style="18" customWidth="1"/>
    <col min="15113" max="15113" width="7.28515625" style="18" customWidth="1"/>
    <col min="15114" max="15114" width="33.85546875" style="18" bestFit="1" customWidth="1"/>
    <col min="15115" max="15115" width="14.7109375" style="18" bestFit="1" customWidth="1"/>
    <col min="15116" max="15116" width="11.140625" style="18" bestFit="1" customWidth="1"/>
    <col min="15117" max="15117" width="10.7109375" style="18" customWidth="1"/>
    <col min="15118" max="15118" width="2.140625" style="18" customWidth="1"/>
    <col min="15119" max="15119" width="11.42578125" style="18"/>
    <col min="15120" max="15120" width="15.28515625" style="18" bestFit="1" customWidth="1"/>
    <col min="15121" max="15360" width="11.42578125" style="18"/>
    <col min="15361" max="15361" width="3.42578125" style="18" customWidth="1"/>
    <col min="15362" max="15362" width="9.28515625" style="18" customWidth="1"/>
    <col min="15363" max="15363" width="10.7109375" style="18" bestFit="1" customWidth="1"/>
    <col min="15364" max="15364" width="14.140625" style="18" customWidth="1"/>
    <col min="15365" max="15365" width="13.28515625" style="18" customWidth="1"/>
    <col min="15366" max="15366" width="13.7109375" style="18" customWidth="1"/>
    <col min="15367" max="15367" width="13.140625" style="18" customWidth="1"/>
    <col min="15368" max="15368" width="12.85546875" style="18" customWidth="1"/>
    <col min="15369" max="15369" width="7.28515625" style="18" customWidth="1"/>
    <col min="15370" max="15370" width="33.85546875" style="18" bestFit="1" customWidth="1"/>
    <col min="15371" max="15371" width="14.7109375" style="18" bestFit="1" customWidth="1"/>
    <col min="15372" max="15372" width="11.140625" style="18" bestFit="1" customWidth="1"/>
    <col min="15373" max="15373" width="10.7109375" style="18" customWidth="1"/>
    <col min="15374" max="15374" width="2.140625" style="18" customWidth="1"/>
    <col min="15375" max="15375" width="11.42578125" style="18"/>
    <col min="15376" max="15376" width="15.28515625" style="18" bestFit="1" customWidth="1"/>
    <col min="15377" max="15616" width="11.42578125" style="18"/>
    <col min="15617" max="15617" width="3.42578125" style="18" customWidth="1"/>
    <col min="15618" max="15618" width="9.28515625" style="18" customWidth="1"/>
    <col min="15619" max="15619" width="10.7109375" style="18" bestFit="1" customWidth="1"/>
    <col min="15620" max="15620" width="14.140625" style="18" customWidth="1"/>
    <col min="15621" max="15621" width="13.28515625" style="18" customWidth="1"/>
    <col min="15622" max="15622" width="13.7109375" style="18" customWidth="1"/>
    <col min="15623" max="15623" width="13.140625" style="18" customWidth="1"/>
    <col min="15624" max="15624" width="12.85546875" style="18" customWidth="1"/>
    <col min="15625" max="15625" width="7.28515625" style="18" customWidth="1"/>
    <col min="15626" max="15626" width="33.85546875" style="18" bestFit="1" customWidth="1"/>
    <col min="15627" max="15627" width="14.7109375" style="18" bestFit="1" customWidth="1"/>
    <col min="15628" max="15628" width="11.140625" style="18" bestFit="1" customWidth="1"/>
    <col min="15629" max="15629" width="10.7109375" style="18" customWidth="1"/>
    <col min="15630" max="15630" width="2.140625" style="18" customWidth="1"/>
    <col min="15631" max="15631" width="11.42578125" style="18"/>
    <col min="15632" max="15632" width="15.28515625" style="18" bestFit="1" customWidth="1"/>
    <col min="15633" max="15872" width="11.42578125" style="18"/>
    <col min="15873" max="15873" width="3.42578125" style="18" customWidth="1"/>
    <col min="15874" max="15874" width="9.28515625" style="18" customWidth="1"/>
    <col min="15875" max="15875" width="10.7109375" style="18" bestFit="1" customWidth="1"/>
    <col min="15876" max="15876" width="14.140625" style="18" customWidth="1"/>
    <col min="15877" max="15877" width="13.28515625" style="18" customWidth="1"/>
    <col min="15878" max="15878" width="13.7109375" style="18" customWidth="1"/>
    <col min="15879" max="15879" width="13.140625" style="18" customWidth="1"/>
    <col min="15880" max="15880" width="12.85546875" style="18" customWidth="1"/>
    <col min="15881" max="15881" width="7.28515625" style="18" customWidth="1"/>
    <col min="15882" max="15882" width="33.85546875" style="18" bestFit="1" customWidth="1"/>
    <col min="15883" max="15883" width="14.7109375" style="18" bestFit="1" customWidth="1"/>
    <col min="15884" max="15884" width="11.140625" style="18" bestFit="1" customWidth="1"/>
    <col min="15885" max="15885" width="10.7109375" style="18" customWidth="1"/>
    <col min="15886" max="15886" width="2.140625" style="18" customWidth="1"/>
    <col min="15887" max="15887" width="11.42578125" style="18"/>
    <col min="15888" max="15888" width="15.28515625" style="18" bestFit="1" customWidth="1"/>
    <col min="15889" max="16128" width="11.42578125" style="18"/>
    <col min="16129" max="16129" width="3.42578125" style="18" customWidth="1"/>
    <col min="16130" max="16130" width="9.28515625" style="18" customWidth="1"/>
    <col min="16131" max="16131" width="10.7109375" style="18" bestFit="1" customWidth="1"/>
    <col min="16132" max="16132" width="14.140625" style="18" customWidth="1"/>
    <col min="16133" max="16133" width="13.28515625" style="18" customWidth="1"/>
    <col min="16134" max="16134" width="13.7109375" style="18" customWidth="1"/>
    <col min="16135" max="16135" width="13.140625" style="18" customWidth="1"/>
    <col min="16136" max="16136" width="12.85546875" style="18" customWidth="1"/>
    <col min="16137" max="16137" width="7.28515625" style="18" customWidth="1"/>
    <col min="16138" max="16138" width="33.85546875" style="18" bestFit="1" customWidth="1"/>
    <col min="16139" max="16139" width="14.7109375" style="18" bestFit="1" customWidth="1"/>
    <col min="16140" max="16140" width="11.140625" style="18" bestFit="1" customWidth="1"/>
    <col min="16141" max="16141" width="10.7109375" style="18" customWidth="1"/>
    <col min="16142" max="16142" width="2.140625" style="18" customWidth="1"/>
    <col min="16143" max="16143" width="11.42578125" style="18"/>
    <col min="16144" max="16144" width="15.28515625" style="18" bestFit="1" customWidth="1"/>
    <col min="16145" max="16384" width="11.42578125" style="18"/>
  </cols>
  <sheetData>
    <row r="1" spans="2:19" ht="15" hidden="1" customHeight="1" x14ac:dyDescent="0.25">
      <c r="H1" s="19"/>
      <c r="J1" s="20"/>
      <c r="L1" s="21"/>
    </row>
    <row r="2" spans="2:19" ht="15" hidden="1" customHeight="1" x14ac:dyDescent="0.25"/>
    <row r="3" spans="2:19" ht="15" hidden="1" customHeight="1" x14ac:dyDescent="0.25"/>
    <row r="4" spans="2:19" ht="15" hidden="1" customHeight="1" x14ac:dyDescent="0.25"/>
    <row r="5" spans="2:19" ht="15" customHeight="1" x14ac:dyDescent="0.25"/>
    <row r="6" spans="2:19" ht="15" customHeight="1" x14ac:dyDescent="0.25">
      <c r="G6" s="22"/>
      <c r="I6" s="22"/>
      <c r="J6" s="22"/>
      <c r="K6" s="22"/>
      <c r="L6" s="22"/>
      <c r="M6" s="22"/>
    </row>
    <row r="7" spans="2:19" ht="32.25" customHeight="1" x14ac:dyDescent="0.25">
      <c r="F7" s="22"/>
      <c r="G7" s="116" t="s">
        <v>73</v>
      </c>
      <c r="H7" s="116"/>
      <c r="I7" s="116"/>
      <c r="J7" s="116"/>
      <c r="K7" s="116"/>
      <c r="L7" s="22"/>
      <c r="M7" s="22"/>
      <c r="O7" s="119"/>
      <c r="P7" s="119"/>
      <c r="Q7" s="119"/>
      <c r="R7" s="119"/>
      <c r="S7" s="119"/>
    </row>
    <row r="8" spans="2:19" ht="22.5" customHeight="1" x14ac:dyDescent="0.25">
      <c r="F8" s="22"/>
      <c r="G8" s="116"/>
      <c r="H8" s="116"/>
      <c r="I8" s="116"/>
      <c r="J8" s="116"/>
      <c r="K8" s="116"/>
      <c r="L8" s="22"/>
      <c r="M8" s="22"/>
      <c r="O8" s="119"/>
      <c r="P8" s="119"/>
      <c r="Q8" s="119"/>
      <c r="R8" s="119"/>
      <c r="S8" s="119"/>
    </row>
    <row r="9" spans="2:19" ht="18" customHeight="1" x14ac:dyDescent="0.25">
      <c r="F9" s="22"/>
      <c r="G9" s="22"/>
      <c r="H9" s="22"/>
      <c r="I9" s="22"/>
      <c r="J9" s="22"/>
      <c r="K9" s="22"/>
      <c r="L9" s="22"/>
      <c r="M9" s="22"/>
      <c r="O9" s="119"/>
      <c r="P9" s="119"/>
      <c r="Q9" s="119"/>
      <c r="R9" s="119"/>
      <c r="S9" s="119"/>
    </row>
    <row r="10" spans="2:19" ht="18" customHeight="1" x14ac:dyDescent="0.25">
      <c r="F10" s="22"/>
      <c r="G10" s="22"/>
      <c r="H10" s="22"/>
      <c r="I10" s="22"/>
      <c r="J10" s="22"/>
      <c r="K10" s="22"/>
      <c r="L10" s="22"/>
      <c r="M10" s="22"/>
      <c r="O10" s="119"/>
      <c r="P10" s="119"/>
      <c r="Q10" s="119"/>
      <c r="R10" s="119"/>
      <c r="S10" s="119"/>
    </row>
    <row r="11" spans="2:19" ht="18" customHeight="1" x14ac:dyDescent="0.25">
      <c r="B11" s="117" t="s">
        <v>71</v>
      </c>
      <c r="C11" s="118"/>
      <c r="D11" s="23">
        <v>100</v>
      </c>
      <c r="E11" s="24"/>
      <c r="F11" s="22"/>
      <c r="G11" s="22"/>
      <c r="H11" s="22"/>
      <c r="I11" s="22"/>
      <c r="J11" s="22"/>
      <c r="K11" s="22"/>
      <c r="L11" s="22"/>
      <c r="M11" s="22"/>
      <c r="O11" s="119"/>
      <c r="P11" s="119"/>
      <c r="Q11" s="119"/>
      <c r="R11" s="119"/>
      <c r="S11" s="119"/>
    </row>
    <row r="12" spans="2:19" ht="18" customHeight="1" x14ac:dyDescent="0.25">
      <c r="B12" s="25" t="s">
        <v>45</v>
      </c>
      <c r="C12" s="26"/>
      <c r="D12" s="27">
        <v>0.34062500000000001</v>
      </c>
      <c r="E12" s="24"/>
      <c r="G12" s="28"/>
      <c r="H12" s="29"/>
      <c r="K12" s="30"/>
      <c r="L12" s="31"/>
    </row>
    <row r="13" spans="2:19" ht="18" customHeight="1" x14ac:dyDescent="0.25">
      <c r="B13" s="32" t="s">
        <v>46</v>
      </c>
      <c r="C13" s="33"/>
      <c r="D13" s="34">
        <v>0.04</v>
      </c>
      <c r="E13" s="24"/>
      <c r="F13" s="35" t="s">
        <v>47</v>
      </c>
      <c r="G13" s="36"/>
      <c r="H13" s="37">
        <f>M35</f>
        <v>0.43846386075019839</v>
      </c>
      <c r="L13" s="31"/>
    </row>
    <row r="14" spans="2:19" ht="18" customHeight="1" x14ac:dyDescent="0.25">
      <c r="B14" s="38" t="s">
        <v>48</v>
      </c>
      <c r="C14" s="39"/>
      <c r="D14" s="40">
        <f>+D12+D13</f>
        <v>0.38062499999999999</v>
      </c>
      <c r="E14" s="41"/>
      <c r="F14" s="42" t="s">
        <v>49</v>
      </c>
      <c r="G14" s="43"/>
      <c r="H14" s="44">
        <f>+((1+H13)^(90/360)-1)/90*360</f>
        <v>0.38061141155529393</v>
      </c>
      <c r="I14" s="29"/>
      <c r="L14" s="45"/>
      <c r="M14" s="46"/>
    </row>
    <row r="15" spans="2:19" ht="18" customHeight="1" x14ac:dyDescent="0.25">
      <c r="B15" s="38" t="s">
        <v>50</v>
      </c>
      <c r="C15" s="39"/>
      <c r="D15" s="47" t="s">
        <v>9</v>
      </c>
      <c r="E15" s="24"/>
      <c r="F15" s="48" t="s">
        <v>51</v>
      </c>
      <c r="G15" s="24"/>
      <c r="H15" s="49">
        <f>+M34</f>
        <v>1.5202154409325856</v>
      </c>
      <c r="I15" s="50"/>
      <c r="J15" s="51"/>
      <c r="L15" s="52"/>
      <c r="M15" s="53"/>
      <c r="N15" s="54"/>
    </row>
    <row r="16" spans="2:19" ht="18" customHeight="1" x14ac:dyDescent="0.25">
      <c r="B16" s="38" t="s">
        <v>52</v>
      </c>
      <c r="C16" s="39"/>
      <c r="D16" s="47">
        <v>365</v>
      </c>
      <c r="E16" s="55"/>
      <c r="F16" s="48" t="s">
        <v>53</v>
      </c>
      <c r="G16" s="24"/>
      <c r="H16" s="49">
        <f>+H15*12</f>
        <v>18.242585291191027</v>
      </c>
      <c r="J16" s="53"/>
      <c r="M16" s="53"/>
      <c r="N16" s="54"/>
      <c r="P16" s="56"/>
    </row>
    <row r="17" spans="2:17" ht="18" customHeight="1" x14ac:dyDescent="0.25">
      <c r="B17" s="57" t="s">
        <v>54</v>
      </c>
      <c r="C17" s="58"/>
      <c r="D17" s="59">
        <v>44305</v>
      </c>
      <c r="E17" s="55"/>
      <c r="F17" s="60" t="s">
        <v>55</v>
      </c>
      <c r="G17" s="61"/>
      <c r="H17" s="62">
        <f>H16/(1+H13)</f>
        <v>12.681990690872844</v>
      </c>
      <c r="I17" s="63"/>
      <c r="K17" s="64"/>
      <c r="L17" s="53"/>
      <c r="M17" s="53"/>
    </row>
    <row r="18" spans="2:17" ht="18" customHeight="1" x14ac:dyDescent="0.25">
      <c r="B18" s="24"/>
      <c r="C18" s="24"/>
      <c r="D18" s="65"/>
      <c r="E18" s="24"/>
      <c r="F18" s="43"/>
      <c r="G18" s="43"/>
      <c r="H18" s="43"/>
      <c r="I18" s="43"/>
      <c r="J18" s="43"/>
      <c r="K18" s="43"/>
      <c r="L18" s="43"/>
      <c r="M18" s="43"/>
    </row>
    <row r="19" spans="2:17" ht="18" customHeight="1" x14ac:dyDescent="0.25">
      <c r="B19" s="120" t="s">
        <v>72</v>
      </c>
      <c r="C19" s="121"/>
      <c r="D19" s="121"/>
      <c r="E19" s="121"/>
      <c r="F19" s="121"/>
      <c r="G19" s="121"/>
      <c r="H19" s="122"/>
      <c r="J19" s="120" t="s">
        <v>56</v>
      </c>
      <c r="K19" s="121"/>
      <c r="L19" s="121"/>
      <c r="M19" s="121"/>
    </row>
    <row r="20" spans="2:17" ht="30.75" customHeight="1" x14ac:dyDescent="0.25">
      <c r="B20" s="66" t="s">
        <v>57</v>
      </c>
      <c r="C20" s="67" t="s">
        <v>58</v>
      </c>
      <c r="D20" s="68" t="s">
        <v>59</v>
      </c>
      <c r="E20" s="68" t="s">
        <v>60</v>
      </c>
      <c r="F20" s="67" t="s">
        <v>61</v>
      </c>
      <c r="G20" s="68" t="s">
        <v>62</v>
      </c>
      <c r="H20" s="69" t="s">
        <v>63</v>
      </c>
      <c r="I20" s="70"/>
      <c r="J20" s="71">
        <f>+D17</f>
        <v>44305</v>
      </c>
      <c r="K20" s="72">
        <f>-D11*100%</f>
        <v>-100</v>
      </c>
      <c r="L20" s="73" t="s">
        <v>64</v>
      </c>
      <c r="M20" s="74" t="s">
        <v>65</v>
      </c>
    </row>
    <row r="21" spans="2:17" ht="18" customHeight="1" x14ac:dyDescent="0.25">
      <c r="B21" s="75">
        <v>1</v>
      </c>
      <c r="C21" s="76">
        <f>+EDATE(D17,3)</f>
        <v>44396</v>
      </c>
      <c r="D21" s="77">
        <f>+H21*$D$11</f>
        <v>0</v>
      </c>
      <c r="E21" s="77">
        <f>+D11*$D$14/$D$16*(C21-D17)</f>
        <v>9.4895547945205472</v>
      </c>
      <c r="F21" s="77">
        <f>+E21+D21</f>
        <v>9.4895547945205472</v>
      </c>
      <c r="G21" s="77">
        <f>+D11-D21</f>
        <v>100</v>
      </c>
      <c r="H21" s="78">
        <v>0</v>
      </c>
      <c r="I21" s="79"/>
      <c r="J21" s="80">
        <f t="shared" ref="J21:J32" si="0">+C21</f>
        <v>44396</v>
      </c>
      <c r="K21" s="81">
        <f>+F21</f>
        <v>9.4895547945205472</v>
      </c>
      <c r="L21" s="81">
        <f>+K21/((1+$H$13)^((J21-$J$20)/$D$16))</f>
        <v>8.6672085960001528</v>
      </c>
      <c r="M21" s="82">
        <f>+L21*((J21-$J$20)/D$16)</f>
        <v>2.1608657047562025</v>
      </c>
      <c r="O21" s="83"/>
      <c r="P21" s="83"/>
      <c r="Q21" s="83"/>
    </row>
    <row r="22" spans="2:17" ht="18" customHeight="1" x14ac:dyDescent="0.25">
      <c r="B22" s="84">
        <f>+B21+1</f>
        <v>2</v>
      </c>
      <c r="C22" s="85">
        <f>+EDATE(C21,3)</f>
        <v>44488</v>
      </c>
      <c r="D22" s="86">
        <f>+H22*$D$11</f>
        <v>0</v>
      </c>
      <c r="E22" s="86">
        <f>+G21*$D$14/$D$16*(C22-C21)</f>
        <v>9.5938356164383549</v>
      </c>
      <c r="F22" s="86">
        <f>+E22+D22</f>
        <v>9.5938356164383549</v>
      </c>
      <c r="G22" s="86">
        <f>+G21-D22</f>
        <v>100</v>
      </c>
      <c r="H22" s="87">
        <v>0</v>
      </c>
      <c r="I22" s="79"/>
      <c r="J22" s="80">
        <f t="shared" si="0"/>
        <v>44488</v>
      </c>
      <c r="K22" s="81">
        <f>+F22</f>
        <v>9.5938356164383549</v>
      </c>
      <c r="L22" s="81">
        <f>+K22/((1+$H$13)^((J22-$J$20)/$D$16))</f>
        <v>7.9951477747450266</v>
      </c>
      <c r="M22" s="82">
        <f>+L22*((J22-$J$20)/D$16)</f>
        <v>4.0085261445981919</v>
      </c>
      <c r="O22" s="83"/>
      <c r="P22" s="83"/>
      <c r="Q22" s="83"/>
    </row>
    <row r="23" spans="2:17" ht="18" customHeight="1" x14ac:dyDescent="0.25">
      <c r="B23" s="84">
        <f>+B22+1</f>
        <v>3</v>
      </c>
      <c r="C23" s="85">
        <f t="shared" ref="C23:C32" si="1">+EDATE(C22,3)</f>
        <v>44580</v>
      </c>
      <c r="D23" s="86">
        <f>+H23*$D$11</f>
        <v>0</v>
      </c>
      <c r="E23" s="86">
        <f>+G22*$D$14/$D$16*(C23-C22)</f>
        <v>9.5938356164383549</v>
      </c>
      <c r="F23" s="86">
        <f>+E23+D23</f>
        <v>9.5938356164383549</v>
      </c>
      <c r="G23" s="86">
        <f>+G22-D23</f>
        <v>100</v>
      </c>
      <c r="H23" s="87">
        <v>0</v>
      </c>
      <c r="I23" s="79"/>
      <c r="J23" s="80">
        <f t="shared" si="0"/>
        <v>44580</v>
      </c>
      <c r="K23" s="81">
        <f>+F23</f>
        <v>9.5938356164383549</v>
      </c>
      <c r="L23" s="81">
        <f>+K23/((1+$H$13)^((J23-$J$20)/$D$16))</f>
        <v>7.2950337672297465</v>
      </c>
      <c r="M23" s="82">
        <f>+L23*((J23-$J$20)/D$16)</f>
        <v>5.4962583177758368</v>
      </c>
      <c r="O23" s="83"/>
      <c r="P23" s="83"/>
      <c r="Q23" s="83"/>
    </row>
    <row r="24" spans="2:17" ht="18" customHeight="1" x14ac:dyDescent="0.25">
      <c r="B24" s="84">
        <f t="shared" ref="B24:B32" si="2">+B23+1</f>
        <v>4</v>
      </c>
      <c r="C24" s="85">
        <f t="shared" si="1"/>
        <v>44670</v>
      </c>
      <c r="D24" s="86">
        <f t="shared" ref="D24:D32" si="3">+H24*$D$11</f>
        <v>0</v>
      </c>
      <c r="E24" s="86">
        <f t="shared" ref="E24:E32" si="4">+G23*$D$14/$D$16*(C24-C23)</f>
        <v>9.3852739726027394</v>
      </c>
      <c r="F24" s="86">
        <f t="shared" ref="F24:F32" si="5">+E24+D24</f>
        <v>9.3852739726027394</v>
      </c>
      <c r="G24" s="86">
        <f t="shared" ref="G24:G32" si="6">+G23-D24</f>
        <v>100</v>
      </c>
      <c r="H24" s="87">
        <v>0</v>
      </c>
      <c r="I24" s="79"/>
      <c r="J24" s="80">
        <f t="shared" si="0"/>
        <v>44670</v>
      </c>
      <c r="K24" s="81">
        <f t="shared" ref="K24:K32" si="7">+F24</f>
        <v>9.3852739726027394</v>
      </c>
      <c r="L24" s="81">
        <f t="shared" ref="L24:L32" si="8">+K24/((1+$H$13)^((J24-$J$20)/$D$16))</f>
        <v>6.5245114797031203</v>
      </c>
      <c r="M24" s="82">
        <f t="shared" ref="M24:M32" si="9">+L24*((J24-$J$20)/D$16)</f>
        <v>6.5245114797031203</v>
      </c>
      <c r="O24" s="83"/>
      <c r="P24" s="83"/>
      <c r="Q24" s="83"/>
    </row>
    <row r="25" spans="2:17" ht="18" customHeight="1" x14ac:dyDescent="0.25">
      <c r="B25" s="84">
        <f t="shared" si="2"/>
        <v>5</v>
      </c>
      <c r="C25" s="85">
        <f t="shared" si="1"/>
        <v>44761</v>
      </c>
      <c r="D25" s="86">
        <f t="shared" si="3"/>
        <v>12.5</v>
      </c>
      <c r="E25" s="86">
        <f t="shared" si="4"/>
        <v>9.4895547945205472</v>
      </c>
      <c r="F25" s="86">
        <f t="shared" si="5"/>
        <v>21.989554794520547</v>
      </c>
      <c r="G25" s="86">
        <f t="shared" si="6"/>
        <v>87.5</v>
      </c>
      <c r="H25" s="87">
        <v>0.125</v>
      </c>
      <c r="I25" s="79"/>
      <c r="J25" s="80">
        <f t="shared" si="0"/>
        <v>44761</v>
      </c>
      <c r="K25" s="81">
        <f t="shared" si="7"/>
        <v>21.989554794520547</v>
      </c>
      <c r="L25" s="81">
        <f t="shared" si="8"/>
        <v>13.962104763936999</v>
      </c>
      <c r="M25" s="82">
        <f t="shared" si="9"/>
        <v>17.443067869466496</v>
      </c>
      <c r="O25" s="83"/>
      <c r="P25" s="83"/>
      <c r="Q25" s="83"/>
    </row>
    <row r="26" spans="2:17" ht="18" customHeight="1" x14ac:dyDescent="0.25">
      <c r="B26" s="84">
        <f t="shared" si="2"/>
        <v>6</v>
      </c>
      <c r="C26" s="85">
        <f t="shared" si="1"/>
        <v>44853</v>
      </c>
      <c r="D26" s="86">
        <f t="shared" si="3"/>
        <v>12.5</v>
      </c>
      <c r="E26" s="86">
        <f t="shared" si="4"/>
        <v>8.3946061643835623</v>
      </c>
      <c r="F26" s="86">
        <f t="shared" si="5"/>
        <v>20.894606164383561</v>
      </c>
      <c r="G26" s="86">
        <f t="shared" si="6"/>
        <v>75</v>
      </c>
      <c r="H26" s="87">
        <v>0.125</v>
      </c>
      <c r="I26" s="79"/>
      <c r="J26" s="80">
        <f t="shared" si="0"/>
        <v>44853</v>
      </c>
      <c r="K26" s="81">
        <f t="shared" si="7"/>
        <v>20.894606164383561</v>
      </c>
      <c r="L26" s="81">
        <f t="shared" si="8"/>
        <v>12.105129969230473</v>
      </c>
      <c r="M26" s="82">
        <f t="shared" si="9"/>
        <v>18.174277323666576</v>
      </c>
      <c r="O26" s="83"/>
      <c r="P26" s="83"/>
      <c r="Q26" s="83"/>
    </row>
    <row r="27" spans="2:17" ht="18" customHeight="1" x14ac:dyDescent="0.25">
      <c r="B27" s="84">
        <f t="shared" si="2"/>
        <v>7</v>
      </c>
      <c r="C27" s="85">
        <f t="shared" si="1"/>
        <v>44945</v>
      </c>
      <c r="D27" s="86">
        <f t="shared" si="3"/>
        <v>12.5</v>
      </c>
      <c r="E27" s="86">
        <f t="shared" si="4"/>
        <v>7.1953767123287671</v>
      </c>
      <c r="F27" s="86">
        <f t="shared" si="5"/>
        <v>19.695376712328766</v>
      </c>
      <c r="G27" s="86">
        <f t="shared" si="6"/>
        <v>62.5</v>
      </c>
      <c r="H27" s="87">
        <f>+H26</f>
        <v>0.125</v>
      </c>
      <c r="I27" s="79"/>
      <c r="J27" s="80">
        <f t="shared" si="0"/>
        <v>44945</v>
      </c>
      <c r="K27" s="81">
        <f t="shared" si="7"/>
        <v>19.695376712328766</v>
      </c>
      <c r="L27" s="81">
        <f t="shared" si="8"/>
        <v>10.411189951239322</v>
      </c>
      <c r="M27" s="82">
        <f t="shared" si="9"/>
        <v>18.255237174775797</v>
      </c>
      <c r="O27" s="83"/>
      <c r="P27" s="83"/>
      <c r="Q27" s="83"/>
    </row>
    <row r="28" spans="2:17" ht="18" customHeight="1" x14ac:dyDescent="0.25">
      <c r="B28" s="84">
        <f t="shared" si="2"/>
        <v>8</v>
      </c>
      <c r="C28" s="85">
        <f t="shared" si="1"/>
        <v>45035</v>
      </c>
      <c r="D28" s="86">
        <f t="shared" si="3"/>
        <v>12.5</v>
      </c>
      <c r="E28" s="86">
        <f t="shared" si="4"/>
        <v>5.8657962328767121</v>
      </c>
      <c r="F28" s="86">
        <f t="shared" si="5"/>
        <v>18.365796232876711</v>
      </c>
      <c r="G28" s="86">
        <f t="shared" si="6"/>
        <v>50</v>
      </c>
      <c r="H28" s="87">
        <v>0.125</v>
      </c>
      <c r="I28" s="79"/>
      <c r="J28" s="80">
        <f t="shared" si="0"/>
        <v>45035</v>
      </c>
      <c r="K28" s="81">
        <f t="shared" si="7"/>
        <v>18.365796232876711</v>
      </c>
      <c r="L28" s="81">
        <f t="shared" si="8"/>
        <v>8.8758887632215693</v>
      </c>
      <c r="M28" s="82">
        <f t="shared" si="9"/>
        <v>17.751777526443139</v>
      </c>
      <c r="O28" s="83"/>
      <c r="P28" s="83"/>
      <c r="Q28" s="83"/>
    </row>
    <row r="29" spans="2:17" ht="18" customHeight="1" x14ac:dyDescent="0.25">
      <c r="B29" s="84">
        <f t="shared" si="2"/>
        <v>9</v>
      </c>
      <c r="C29" s="85">
        <f t="shared" si="1"/>
        <v>45126</v>
      </c>
      <c r="D29" s="86">
        <f t="shared" si="3"/>
        <v>12.5</v>
      </c>
      <c r="E29" s="86">
        <f t="shared" si="4"/>
        <v>4.7447773972602736</v>
      </c>
      <c r="F29" s="86">
        <f t="shared" si="5"/>
        <v>17.244777397260272</v>
      </c>
      <c r="G29" s="86">
        <f t="shared" si="6"/>
        <v>37.5</v>
      </c>
      <c r="H29" s="87">
        <f>+H28</f>
        <v>0.125</v>
      </c>
      <c r="I29" s="79"/>
      <c r="J29" s="80">
        <f t="shared" si="0"/>
        <v>45126</v>
      </c>
      <c r="K29" s="81">
        <f t="shared" si="7"/>
        <v>17.244777397260272</v>
      </c>
      <c r="L29" s="81">
        <f t="shared" si="8"/>
        <v>7.6119003312493447</v>
      </c>
      <c r="M29" s="82">
        <f t="shared" si="9"/>
        <v>17.121562114947157</v>
      </c>
      <c r="O29" s="83"/>
      <c r="P29" s="83"/>
      <c r="Q29" s="83"/>
    </row>
    <row r="30" spans="2:17" ht="18" customHeight="1" x14ac:dyDescent="0.25">
      <c r="B30" s="84">
        <f t="shared" si="2"/>
        <v>10</v>
      </c>
      <c r="C30" s="85">
        <f t="shared" si="1"/>
        <v>45218</v>
      </c>
      <c r="D30" s="86">
        <f t="shared" si="3"/>
        <v>12.5</v>
      </c>
      <c r="E30" s="86">
        <f t="shared" si="4"/>
        <v>3.5976883561643835</v>
      </c>
      <c r="F30" s="86">
        <f t="shared" si="5"/>
        <v>16.097688356164383</v>
      </c>
      <c r="G30" s="86">
        <f t="shared" si="6"/>
        <v>25</v>
      </c>
      <c r="H30" s="87">
        <f>+H29</f>
        <v>0.125</v>
      </c>
      <c r="I30" s="79"/>
      <c r="J30" s="80">
        <f t="shared" si="0"/>
        <v>45218</v>
      </c>
      <c r="K30" s="81">
        <f t="shared" si="7"/>
        <v>16.097688356164383</v>
      </c>
      <c r="L30" s="81">
        <f t="shared" si="8"/>
        <v>6.4833553692528634</v>
      </c>
      <c r="M30" s="82">
        <f t="shared" si="9"/>
        <v>16.217269731857161</v>
      </c>
      <c r="O30" s="83"/>
      <c r="P30" s="83"/>
      <c r="Q30" s="83"/>
    </row>
    <row r="31" spans="2:17" ht="18" customHeight="1" x14ac:dyDescent="0.25">
      <c r="B31" s="84">
        <f t="shared" si="2"/>
        <v>11</v>
      </c>
      <c r="C31" s="85">
        <f t="shared" si="1"/>
        <v>45310</v>
      </c>
      <c r="D31" s="86">
        <f t="shared" si="3"/>
        <v>12.5</v>
      </c>
      <c r="E31" s="86">
        <f t="shared" si="4"/>
        <v>2.3984589041095887</v>
      </c>
      <c r="F31" s="86">
        <f t="shared" si="5"/>
        <v>14.898458904109589</v>
      </c>
      <c r="G31" s="86">
        <f t="shared" si="6"/>
        <v>12.5</v>
      </c>
      <c r="H31" s="87">
        <f>+H30</f>
        <v>0.125</v>
      </c>
      <c r="I31" s="79"/>
      <c r="J31" s="80">
        <f t="shared" si="0"/>
        <v>45310</v>
      </c>
      <c r="K31" s="81">
        <f t="shared" si="7"/>
        <v>14.898458904109589</v>
      </c>
      <c r="L31" s="81">
        <f t="shared" si="8"/>
        <v>5.47492873154048</v>
      </c>
      <c r="M31" s="82">
        <f t="shared" si="9"/>
        <v>15.074803767666253</v>
      </c>
      <c r="O31" s="83"/>
      <c r="P31" s="83"/>
      <c r="Q31" s="83"/>
    </row>
    <row r="32" spans="2:17" ht="18" customHeight="1" x14ac:dyDescent="0.25">
      <c r="B32" s="84">
        <f t="shared" si="2"/>
        <v>12</v>
      </c>
      <c r="C32" s="105">
        <f t="shared" si="1"/>
        <v>45401</v>
      </c>
      <c r="D32" s="86">
        <f t="shared" si="3"/>
        <v>12.5</v>
      </c>
      <c r="E32" s="86">
        <f t="shared" si="4"/>
        <v>1.1861943493150684</v>
      </c>
      <c r="F32" s="86">
        <f t="shared" si="5"/>
        <v>13.686194349315068</v>
      </c>
      <c r="G32" s="86">
        <f t="shared" si="6"/>
        <v>0</v>
      </c>
      <c r="H32" s="88">
        <f>+H31</f>
        <v>0.125</v>
      </c>
      <c r="I32" s="79"/>
      <c r="J32" s="80">
        <f t="shared" si="0"/>
        <v>45401</v>
      </c>
      <c r="K32" s="81">
        <f t="shared" si="7"/>
        <v>13.686194349315068</v>
      </c>
      <c r="L32" s="81">
        <f t="shared" si="8"/>
        <v>4.5936006529306441</v>
      </c>
      <c r="M32" s="82">
        <f t="shared" si="9"/>
        <v>13.793387166060237</v>
      </c>
      <c r="O32" s="83"/>
      <c r="P32" s="83"/>
      <c r="Q32" s="83"/>
    </row>
    <row r="33" spans="2:17" ht="18" customHeight="1" x14ac:dyDescent="0.25">
      <c r="B33" s="89"/>
      <c r="C33" s="89"/>
      <c r="D33" s="90">
        <f>SUM(D21:D32)</f>
        <v>100</v>
      </c>
      <c r="E33" s="90">
        <f>SUM(E21:E32)</f>
        <v>80.934952910958913</v>
      </c>
      <c r="F33" s="90">
        <f>SUM(F21:F32)</f>
        <v>180.93495291095888</v>
      </c>
      <c r="G33" s="91"/>
      <c r="H33" s="92">
        <f>SUM(H21:H32)</f>
        <v>1</v>
      </c>
      <c r="I33" s="93"/>
      <c r="J33" s="94"/>
      <c r="K33" s="95"/>
      <c r="L33" s="96">
        <f>SUM(L21:L32)</f>
        <v>100.00000015027975</v>
      </c>
      <c r="M33" s="97">
        <f>SUM(M21:M32)</f>
        <v>152.02154432171616</v>
      </c>
      <c r="Q33" s="83"/>
    </row>
    <row r="34" spans="2:17" ht="18" customHeight="1" x14ac:dyDescent="0.25">
      <c r="C34" s="30"/>
      <c r="D34" s="64"/>
      <c r="K34" s="98" t="s">
        <v>51</v>
      </c>
      <c r="L34" s="99"/>
      <c r="M34" s="100">
        <f>+M33/L33</f>
        <v>1.5202154409325856</v>
      </c>
      <c r="Q34" s="101"/>
    </row>
    <row r="35" spans="2:17" ht="18" customHeight="1" x14ac:dyDescent="0.25">
      <c r="C35" s="30"/>
      <c r="D35" s="64"/>
      <c r="K35" s="98" t="s">
        <v>47</v>
      </c>
      <c r="L35" s="99"/>
      <c r="M35" s="102">
        <f>XIRR(K20:K32,J20:J32)</f>
        <v>0.43846386075019839</v>
      </c>
    </row>
    <row r="36" spans="2:17" ht="18" customHeight="1" x14ac:dyDescent="0.25">
      <c r="C36" s="103"/>
      <c r="D36" s="64"/>
      <c r="E36" s="56"/>
    </row>
    <row r="37" spans="2:17" ht="18" customHeight="1" x14ac:dyDescent="0.25">
      <c r="B37" s="115" t="s">
        <v>66</v>
      </c>
      <c r="C37" s="115"/>
      <c r="D37" s="115"/>
      <c r="E37" s="115"/>
      <c r="F37" s="115"/>
      <c r="G37" s="115"/>
      <c r="H37" s="115"/>
      <c r="I37" s="115"/>
      <c r="J37" s="115"/>
      <c r="K37" s="115"/>
      <c r="L37" s="115"/>
      <c r="M37" s="115"/>
    </row>
    <row r="38" spans="2:17" ht="18" customHeight="1" x14ac:dyDescent="0.25">
      <c r="B38" s="115"/>
      <c r="C38" s="115"/>
      <c r="D38" s="115"/>
      <c r="E38" s="115"/>
      <c r="F38" s="115"/>
      <c r="G38" s="115"/>
      <c r="H38" s="115"/>
      <c r="I38" s="115"/>
      <c r="J38" s="115"/>
      <c r="K38" s="115"/>
      <c r="L38" s="115"/>
      <c r="M38" s="115"/>
    </row>
    <row r="39" spans="2:17" ht="18" customHeight="1" x14ac:dyDescent="0.25">
      <c r="B39" s="115"/>
      <c r="C39" s="115"/>
      <c r="D39" s="115"/>
      <c r="E39" s="115"/>
      <c r="F39" s="115"/>
      <c r="G39" s="115"/>
      <c r="H39" s="115"/>
      <c r="I39" s="115"/>
      <c r="J39" s="115"/>
      <c r="K39" s="115"/>
      <c r="L39" s="115"/>
      <c r="M39" s="115"/>
    </row>
    <row r="40" spans="2:17" ht="18" customHeight="1" x14ac:dyDescent="0.25">
      <c r="B40" s="115"/>
      <c r="C40" s="115"/>
      <c r="D40" s="115"/>
      <c r="E40" s="115"/>
      <c r="F40" s="115"/>
      <c r="G40" s="115"/>
      <c r="H40" s="115"/>
      <c r="I40" s="115"/>
      <c r="J40" s="115"/>
      <c r="K40" s="115"/>
      <c r="L40" s="115"/>
      <c r="M40" s="115"/>
    </row>
    <row r="41" spans="2:17" ht="18" customHeight="1" x14ac:dyDescent="0.25">
      <c r="B41" s="115" t="s">
        <v>67</v>
      </c>
      <c r="C41" s="115"/>
      <c r="D41" s="115"/>
      <c r="E41" s="115"/>
      <c r="F41" s="115"/>
      <c r="G41" s="115"/>
      <c r="H41" s="115"/>
      <c r="I41" s="115"/>
      <c r="J41" s="115"/>
      <c r="K41" s="115"/>
      <c r="L41" s="115"/>
      <c r="M41" s="115"/>
    </row>
    <row r="42" spans="2:17" ht="18" customHeight="1" x14ac:dyDescent="0.25">
      <c r="B42" s="115"/>
      <c r="C42" s="115"/>
      <c r="D42" s="115"/>
      <c r="E42" s="115"/>
      <c r="F42" s="115"/>
      <c r="G42" s="115"/>
      <c r="H42" s="115"/>
      <c r="I42" s="115"/>
      <c r="J42" s="115"/>
      <c r="K42" s="115"/>
      <c r="L42" s="115"/>
      <c r="M42" s="115"/>
    </row>
    <row r="43" spans="2:17" ht="18" customHeight="1" x14ac:dyDescent="0.25">
      <c r="B43" s="115"/>
      <c r="C43" s="115"/>
      <c r="D43" s="115"/>
      <c r="E43" s="115"/>
      <c r="F43" s="115"/>
      <c r="G43" s="115"/>
      <c r="H43" s="115"/>
      <c r="I43" s="115"/>
      <c r="J43" s="115"/>
      <c r="K43" s="115"/>
      <c r="L43" s="115"/>
      <c r="M43" s="115"/>
    </row>
    <row r="44" spans="2:17" ht="18" customHeight="1" x14ac:dyDescent="0.25">
      <c r="B44" s="115"/>
      <c r="C44" s="115"/>
      <c r="D44" s="115"/>
      <c r="E44" s="115"/>
      <c r="F44" s="115"/>
      <c r="G44" s="115"/>
      <c r="H44" s="115"/>
      <c r="I44" s="115"/>
      <c r="J44" s="115"/>
      <c r="K44" s="115"/>
      <c r="L44" s="115"/>
      <c r="M44" s="115"/>
    </row>
    <row r="45" spans="2:17" ht="18" customHeight="1" x14ac:dyDescent="0.25">
      <c r="B45" s="115"/>
      <c r="C45" s="115"/>
      <c r="D45" s="115"/>
      <c r="E45" s="115"/>
      <c r="F45" s="115"/>
      <c r="G45" s="115"/>
      <c r="H45" s="115"/>
      <c r="I45" s="115"/>
      <c r="J45" s="115"/>
      <c r="K45" s="115"/>
      <c r="L45" s="115"/>
      <c r="M45" s="115"/>
    </row>
    <row r="46" spans="2:17" ht="18" customHeight="1" x14ac:dyDescent="0.25">
      <c r="B46" s="115"/>
      <c r="C46" s="115"/>
      <c r="D46" s="115"/>
      <c r="E46" s="115"/>
      <c r="F46" s="115"/>
      <c r="G46" s="115"/>
      <c r="H46" s="115"/>
      <c r="I46" s="115"/>
      <c r="J46" s="115"/>
      <c r="K46" s="115"/>
      <c r="L46" s="115"/>
      <c r="M46" s="115"/>
    </row>
    <row r="47" spans="2:17" ht="18" customHeight="1" x14ac:dyDescent="0.25">
      <c r="D47" s="64"/>
    </row>
    <row r="48" spans="2:17" ht="18" customHeight="1" x14ac:dyDescent="0.25">
      <c r="D48" s="64"/>
    </row>
    <row r="49" spans="4:4" ht="18" customHeight="1" x14ac:dyDescent="0.25">
      <c r="D49" s="64"/>
    </row>
    <row r="50" spans="4:4" ht="18" customHeight="1" x14ac:dyDescent="0.25">
      <c r="D50" s="64"/>
    </row>
    <row r="51" spans="4:4" x14ac:dyDescent="0.25">
      <c r="D51" s="64"/>
    </row>
    <row r="52" spans="4:4" x14ac:dyDescent="0.25">
      <c r="D52" s="64"/>
    </row>
    <row r="53" spans="4:4" x14ac:dyDescent="0.25">
      <c r="D53" s="64"/>
    </row>
    <row r="54" spans="4:4" x14ac:dyDescent="0.25">
      <c r="D54" s="64"/>
    </row>
    <row r="55" spans="4:4" x14ac:dyDescent="0.25">
      <c r="D55" s="64"/>
    </row>
    <row r="56" spans="4:4" x14ac:dyDescent="0.25">
      <c r="D56" s="64"/>
    </row>
    <row r="57" spans="4:4" x14ac:dyDescent="0.25">
      <c r="D57" s="64"/>
    </row>
    <row r="58" spans="4:4" x14ac:dyDescent="0.25">
      <c r="D58" s="64"/>
    </row>
    <row r="59" spans="4:4" x14ac:dyDescent="0.25">
      <c r="D59" s="64"/>
    </row>
    <row r="60" spans="4:4" x14ac:dyDescent="0.25">
      <c r="D60" s="64"/>
    </row>
    <row r="61" spans="4:4" x14ac:dyDescent="0.25">
      <c r="D61" s="64"/>
    </row>
    <row r="62" spans="4:4" x14ac:dyDescent="0.25">
      <c r="D62" s="64"/>
    </row>
    <row r="63" spans="4:4" x14ac:dyDescent="0.25">
      <c r="D63" s="64"/>
    </row>
    <row r="64" spans="4:4" x14ac:dyDescent="0.25">
      <c r="D64" s="64"/>
    </row>
    <row r="65" spans="4:4" x14ac:dyDescent="0.25">
      <c r="D65" s="64"/>
    </row>
    <row r="66" spans="4:4" x14ac:dyDescent="0.25">
      <c r="D66" s="64"/>
    </row>
    <row r="67" spans="4:4" x14ac:dyDescent="0.25">
      <c r="D67" s="64"/>
    </row>
    <row r="68" spans="4:4" x14ac:dyDescent="0.25">
      <c r="D68" s="64"/>
    </row>
    <row r="69" spans="4:4" x14ac:dyDescent="0.25">
      <c r="D69" s="64"/>
    </row>
    <row r="70" spans="4:4" x14ac:dyDescent="0.25">
      <c r="D70" s="64"/>
    </row>
    <row r="71" spans="4:4" x14ac:dyDescent="0.25">
      <c r="D71" s="64"/>
    </row>
    <row r="72" spans="4:4" x14ac:dyDescent="0.25">
      <c r="D72" s="64"/>
    </row>
    <row r="73" spans="4:4" x14ac:dyDescent="0.25">
      <c r="D73" s="64"/>
    </row>
    <row r="74" spans="4:4" x14ac:dyDescent="0.25">
      <c r="D74" s="64"/>
    </row>
    <row r="75" spans="4:4" x14ac:dyDescent="0.25">
      <c r="D75" s="64"/>
    </row>
    <row r="76" spans="4:4" x14ac:dyDescent="0.25">
      <c r="D76" s="64"/>
    </row>
    <row r="77" spans="4:4" x14ac:dyDescent="0.25">
      <c r="D77" s="64"/>
    </row>
    <row r="78" spans="4:4" x14ac:dyDescent="0.25">
      <c r="D78" s="64"/>
    </row>
    <row r="79" spans="4:4" x14ac:dyDescent="0.25">
      <c r="D79" s="64"/>
    </row>
    <row r="80" spans="4:4" x14ac:dyDescent="0.25">
      <c r="D80" s="64"/>
    </row>
    <row r="81" spans="4:4" x14ac:dyDescent="0.25">
      <c r="D81" s="64"/>
    </row>
    <row r="82" spans="4:4" x14ac:dyDescent="0.25">
      <c r="D82" s="64"/>
    </row>
    <row r="83" spans="4:4" x14ac:dyDescent="0.25">
      <c r="D83" s="64"/>
    </row>
    <row r="84" spans="4:4" x14ac:dyDescent="0.25">
      <c r="D84" s="64"/>
    </row>
    <row r="85" spans="4:4" x14ac:dyDescent="0.25">
      <c r="D85" s="64"/>
    </row>
    <row r="86" spans="4:4" x14ac:dyDescent="0.25">
      <c r="D86" s="64"/>
    </row>
    <row r="87" spans="4:4" x14ac:dyDescent="0.25">
      <c r="D87" s="64"/>
    </row>
    <row r="88" spans="4:4" x14ac:dyDescent="0.25">
      <c r="D88" s="64"/>
    </row>
    <row r="89" spans="4:4" x14ac:dyDescent="0.25">
      <c r="D89" s="64"/>
    </row>
    <row r="90" spans="4:4" x14ac:dyDescent="0.25">
      <c r="D90" s="64"/>
    </row>
    <row r="91" spans="4:4" x14ac:dyDescent="0.25">
      <c r="D91" s="64"/>
    </row>
    <row r="92" spans="4:4" x14ac:dyDescent="0.25">
      <c r="D92" s="64"/>
    </row>
    <row r="93" spans="4:4" x14ac:dyDescent="0.25">
      <c r="D93" s="64"/>
    </row>
    <row r="94" spans="4:4" x14ac:dyDescent="0.25">
      <c r="D94" s="64"/>
    </row>
    <row r="95" spans="4:4" x14ac:dyDescent="0.25">
      <c r="D95" s="64"/>
    </row>
    <row r="96" spans="4:4" x14ac:dyDescent="0.25">
      <c r="D96" s="64"/>
    </row>
    <row r="97" spans="4:4" x14ac:dyDescent="0.25">
      <c r="D97" s="64"/>
    </row>
    <row r="98" spans="4:4" x14ac:dyDescent="0.25">
      <c r="D98" s="64"/>
    </row>
    <row r="99" spans="4:4" x14ac:dyDescent="0.25">
      <c r="D99" s="64"/>
    </row>
    <row r="100" spans="4:4" x14ac:dyDescent="0.25">
      <c r="D100" s="64"/>
    </row>
    <row r="101" spans="4:4" x14ac:dyDescent="0.25">
      <c r="D101" s="64"/>
    </row>
    <row r="102" spans="4:4" x14ac:dyDescent="0.25">
      <c r="D102" s="64"/>
    </row>
    <row r="103" spans="4:4" x14ac:dyDescent="0.25">
      <c r="D103" s="64"/>
    </row>
    <row r="104" spans="4:4" x14ac:dyDescent="0.25">
      <c r="D104" s="64"/>
    </row>
    <row r="105" spans="4:4" x14ac:dyDescent="0.25">
      <c r="D105" s="64"/>
    </row>
    <row r="106" spans="4:4" x14ac:dyDescent="0.25">
      <c r="D106" s="64"/>
    </row>
    <row r="107" spans="4:4" x14ac:dyDescent="0.25">
      <c r="D107" s="64"/>
    </row>
    <row r="108" spans="4:4" x14ac:dyDescent="0.25">
      <c r="D108" s="64"/>
    </row>
    <row r="109" spans="4:4" x14ac:dyDescent="0.25">
      <c r="D109" s="64"/>
    </row>
    <row r="110" spans="4:4" x14ac:dyDescent="0.25">
      <c r="D110" s="64"/>
    </row>
    <row r="111" spans="4:4" x14ac:dyDescent="0.25">
      <c r="D111" s="64"/>
    </row>
    <row r="112" spans="4:4" x14ac:dyDescent="0.25">
      <c r="D112" s="64"/>
    </row>
    <row r="113" spans="4:4" x14ac:dyDescent="0.25">
      <c r="D113" s="64"/>
    </row>
    <row r="114" spans="4:4" x14ac:dyDescent="0.25">
      <c r="D114" s="64"/>
    </row>
    <row r="115" spans="4:4" x14ac:dyDescent="0.25">
      <c r="D115" s="64"/>
    </row>
    <row r="116" spans="4:4" x14ac:dyDescent="0.25">
      <c r="D116" s="64"/>
    </row>
    <row r="117" spans="4:4" x14ac:dyDescent="0.25">
      <c r="D117" s="64"/>
    </row>
    <row r="118" spans="4:4" x14ac:dyDescent="0.25">
      <c r="D118" s="64"/>
    </row>
    <row r="119" spans="4:4" x14ac:dyDescent="0.25">
      <c r="D119" s="64"/>
    </row>
    <row r="120" spans="4:4" x14ac:dyDescent="0.25">
      <c r="D120" s="64"/>
    </row>
    <row r="121" spans="4:4" x14ac:dyDescent="0.25">
      <c r="D121" s="64"/>
    </row>
    <row r="122" spans="4:4" x14ac:dyDescent="0.25">
      <c r="D122" s="64"/>
    </row>
    <row r="123" spans="4:4" x14ac:dyDescent="0.25">
      <c r="D123" s="64"/>
    </row>
    <row r="124" spans="4:4" x14ac:dyDescent="0.25">
      <c r="D124" s="64"/>
    </row>
    <row r="125" spans="4:4" x14ac:dyDescent="0.25">
      <c r="D125" s="64"/>
    </row>
    <row r="126" spans="4:4" x14ac:dyDescent="0.25">
      <c r="D126" s="64"/>
    </row>
    <row r="127" spans="4:4" x14ac:dyDescent="0.25">
      <c r="D127" s="64"/>
    </row>
    <row r="128" spans="4:4" x14ac:dyDescent="0.25">
      <c r="D128" s="64"/>
    </row>
    <row r="129" spans="4:4" x14ac:dyDescent="0.25">
      <c r="D129" s="64"/>
    </row>
    <row r="130" spans="4:4" x14ac:dyDescent="0.25">
      <c r="D130" s="64"/>
    </row>
    <row r="131" spans="4:4" x14ac:dyDescent="0.25">
      <c r="D131" s="64"/>
    </row>
    <row r="132" spans="4:4" x14ac:dyDescent="0.25">
      <c r="D132" s="64"/>
    </row>
    <row r="133" spans="4:4" x14ac:dyDescent="0.25">
      <c r="D133" s="64"/>
    </row>
    <row r="134" spans="4:4" x14ac:dyDescent="0.25">
      <c r="D134" s="64"/>
    </row>
    <row r="135" spans="4:4" x14ac:dyDescent="0.25">
      <c r="D135" s="64"/>
    </row>
    <row r="136" spans="4:4" x14ac:dyDescent="0.25">
      <c r="D136" s="64"/>
    </row>
    <row r="137" spans="4:4" x14ac:dyDescent="0.25">
      <c r="D137" s="64"/>
    </row>
    <row r="138" spans="4:4" x14ac:dyDescent="0.25">
      <c r="D138" s="64"/>
    </row>
    <row r="139" spans="4:4" x14ac:dyDescent="0.25">
      <c r="D139" s="64"/>
    </row>
    <row r="140" spans="4:4" x14ac:dyDescent="0.25">
      <c r="D140" s="64"/>
    </row>
    <row r="141" spans="4:4" x14ac:dyDescent="0.25">
      <c r="D141" s="64"/>
    </row>
    <row r="142" spans="4:4" x14ac:dyDescent="0.25">
      <c r="D142" s="64"/>
    </row>
    <row r="143" spans="4:4" x14ac:dyDescent="0.25">
      <c r="D143" s="64"/>
    </row>
    <row r="144" spans="4:4" x14ac:dyDescent="0.25">
      <c r="D144" s="64"/>
    </row>
    <row r="145" spans="4:4" x14ac:dyDescent="0.25">
      <c r="D145" s="64"/>
    </row>
    <row r="146" spans="4:4" x14ac:dyDescent="0.25">
      <c r="D146" s="64"/>
    </row>
    <row r="147" spans="4:4" x14ac:dyDescent="0.25">
      <c r="D147" s="64"/>
    </row>
    <row r="148" spans="4:4" x14ac:dyDescent="0.25">
      <c r="D148" s="64"/>
    </row>
    <row r="149" spans="4:4" x14ac:dyDescent="0.25">
      <c r="D149" s="64"/>
    </row>
    <row r="150" spans="4:4" x14ac:dyDescent="0.25">
      <c r="D150" s="64"/>
    </row>
    <row r="151" spans="4:4" x14ac:dyDescent="0.25">
      <c r="D151" s="64"/>
    </row>
    <row r="152" spans="4:4" x14ac:dyDescent="0.25">
      <c r="D152" s="64"/>
    </row>
    <row r="153" spans="4:4" x14ac:dyDescent="0.25">
      <c r="D153" s="64"/>
    </row>
    <row r="154" spans="4:4" x14ac:dyDescent="0.25">
      <c r="D154" s="64"/>
    </row>
    <row r="155" spans="4:4" x14ac:dyDescent="0.25">
      <c r="D155" s="64"/>
    </row>
    <row r="156" spans="4:4" x14ac:dyDescent="0.25">
      <c r="D156" s="64"/>
    </row>
    <row r="157" spans="4:4" x14ac:dyDescent="0.25">
      <c r="D157" s="64"/>
    </row>
    <row r="158" spans="4:4" x14ac:dyDescent="0.25">
      <c r="D158" s="64"/>
    </row>
    <row r="159" spans="4:4" x14ac:dyDescent="0.25">
      <c r="D159" s="64"/>
    </row>
    <row r="160" spans="4:4" x14ac:dyDescent="0.25">
      <c r="D160" s="64"/>
    </row>
    <row r="161" spans="4:4" x14ac:dyDescent="0.25">
      <c r="D161" s="64"/>
    </row>
    <row r="162" spans="4:4" x14ac:dyDescent="0.25">
      <c r="D162" s="64"/>
    </row>
    <row r="163" spans="4:4" x14ac:dyDescent="0.25">
      <c r="D163" s="64"/>
    </row>
    <row r="164" spans="4:4" x14ac:dyDescent="0.25">
      <c r="D164" s="64"/>
    </row>
    <row r="165" spans="4:4" x14ac:dyDescent="0.25">
      <c r="D165" s="64"/>
    </row>
    <row r="166" spans="4:4" x14ac:dyDescent="0.25">
      <c r="D166" s="64"/>
    </row>
    <row r="167" spans="4:4" x14ac:dyDescent="0.25">
      <c r="D167" s="64"/>
    </row>
    <row r="168" spans="4:4" x14ac:dyDescent="0.25">
      <c r="D168" s="64"/>
    </row>
    <row r="169" spans="4:4" x14ac:dyDescent="0.25">
      <c r="D169" s="64"/>
    </row>
    <row r="170" spans="4:4" x14ac:dyDescent="0.25">
      <c r="D170" s="64"/>
    </row>
    <row r="171" spans="4:4" x14ac:dyDescent="0.25">
      <c r="D171" s="64"/>
    </row>
    <row r="172" spans="4:4" x14ac:dyDescent="0.25">
      <c r="D172" s="64"/>
    </row>
    <row r="173" spans="4:4" x14ac:dyDescent="0.25">
      <c r="D173" s="64"/>
    </row>
    <row r="174" spans="4:4" x14ac:dyDescent="0.25">
      <c r="D174" s="64"/>
    </row>
    <row r="175" spans="4:4" x14ac:dyDescent="0.25">
      <c r="D175" s="64"/>
    </row>
    <row r="176" spans="4:4" x14ac:dyDescent="0.25">
      <c r="D176" s="64"/>
    </row>
    <row r="177" spans="4:4" x14ac:dyDescent="0.25">
      <c r="D177" s="64"/>
    </row>
    <row r="178" spans="4:4" x14ac:dyDescent="0.25">
      <c r="D178" s="64"/>
    </row>
    <row r="179" spans="4:4" x14ac:dyDescent="0.25">
      <c r="D179" s="64"/>
    </row>
    <row r="180" spans="4:4" x14ac:dyDescent="0.25">
      <c r="D180" s="64"/>
    </row>
    <row r="181" spans="4:4" x14ac:dyDescent="0.25">
      <c r="D181" s="64"/>
    </row>
    <row r="182" spans="4:4" x14ac:dyDescent="0.25">
      <c r="D182" s="64"/>
    </row>
    <row r="183" spans="4:4" x14ac:dyDescent="0.25">
      <c r="D183" s="64"/>
    </row>
    <row r="184" spans="4:4" x14ac:dyDescent="0.25">
      <c r="D184" s="64"/>
    </row>
    <row r="185" spans="4:4" x14ac:dyDescent="0.25">
      <c r="D185" s="64"/>
    </row>
    <row r="186" spans="4:4" x14ac:dyDescent="0.25">
      <c r="D186" s="64"/>
    </row>
    <row r="187" spans="4:4" x14ac:dyDescent="0.25">
      <c r="D187" s="64"/>
    </row>
    <row r="188" spans="4:4" x14ac:dyDescent="0.25">
      <c r="D188" s="64"/>
    </row>
    <row r="189" spans="4:4" x14ac:dyDescent="0.25">
      <c r="D189" s="64"/>
    </row>
    <row r="190" spans="4:4" x14ac:dyDescent="0.25">
      <c r="D190" s="64"/>
    </row>
    <row r="191" spans="4:4" x14ac:dyDescent="0.25">
      <c r="D191" s="64"/>
    </row>
    <row r="192" spans="4:4" x14ac:dyDescent="0.25">
      <c r="D192" s="64"/>
    </row>
    <row r="193" spans="4:4" x14ac:dyDescent="0.25">
      <c r="D193" s="64"/>
    </row>
    <row r="194" spans="4:4" x14ac:dyDescent="0.25">
      <c r="D194" s="64"/>
    </row>
    <row r="195" spans="4:4" x14ac:dyDescent="0.25">
      <c r="D195" s="64"/>
    </row>
    <row r="196" spans="4:4" x14ac:dyDescent="0.25">
      <c r="D196" s="64"/>
    </row>
    <row r="197" spans="4:4" x14ac:dyDescent="0.25">
      <c r="D197" s="64"/>
    </row>
    <row r="198" spans="4:4" x14ac:dyDescent="0.25">
      <c r="D198" s="64"/>
    </row>
    <row r="199" spans="4:4" x14ac:dyDescent="0.25">
      <c r="D199" s="64"/>
    </row>
    <row r="200" spans="4:4" x14ac:dyDescent="0.25">
      <c r="D200" s="64"/>
    </row>
    <row r="201" spans="4:4" x14ac:dyDescent="0.25">
      <c r="D201" s="64"/>
    </row>
    <row r="202" spans="4:4" x14ac:dyDescent="0.25">
      <c r="D202" s="64"/>
    </row>
    <row r="203" spans="4:4" x14ac:dyDescent="0.25">
      <c r="D203" s="64"/>
    </row>
    <row r="204" spans="4:4" x14ac:dyDescent="0.25">
      <c r="D204" s="64"/>
    </row>
    <row r="205" spans="4:4" x14ac:dyDescent="0.25">
      <c r="D205" s="64"/>
    </row>
    <row r="206" spans="4:4" x14ac:dyDescent="0.25">
      <c r="D206" s="64"/>
    </row>
    <row r="207" spans="4:4" x14ac:dyDescent="0.25">
      <c r="D207" s="64"/>
    </row>
    <row r="208" spans="4:4" x14ac:dyDescent="0.25">
      <c r="D208" s="64"/>
    </row>
    <row r="209" spans="4:4" x14ac:dyDescent="0.25">
      <c r="D209" s="64"/>
    </row>
    <row r="210" spans="4:4" x14ac:dyDescent="0.25">
      <c r="D210" s="64"/>
    </row>
    <row r="211" spans="4:4" x14ac:dyDescent="0.25">
      <c r="D211" s="64"/>
    </row>
    <row r="212" spans="4:4" x14ac:dyDescent="0.25">
      <c r="D212" s="64"/>
    </row>
    <row r="213" spans="4:4" x14ac:dyDescent="0.25">
      <c r="D213" s="64"/>
    </row>
    <row r="214" spans="4:4" x14ac:dyDescent="0.25">
      <c r="D214" s="64"/>
    </row>
    <row r="215" spans="4:4" x14ac:dyDescent="0.25">
      <c r="D215" s="64"/>
    </row>
    <row r="216" spans="4:4" x14ac:dyDescent="0.25">
      <c r="D216" s="64"/>
    </row>
    <row r="217" spans="4:4" x14ac:dyDescent="0.25">
      <c r="D217" s="64"/>
    </row>
    <row r="218" spans="4:4" x14ac:dyDescent="0.25">
      <c r="D218" s="64"/>
    </row>
    <row r="219" spans="4:4" x14ac:dyDescent="0.25">
      <c r="D219" s="64"/>
    </row>
    <row r="220" spans="4:4" x14ac:dyDescent="0.25">
      <c r="D220" s="64"/>
    </row>
    <row r="221" spans="4:4" x14ac:dyDescent="0.25">
      <c r="D221" s="64"/>
    </row>
    <row r="222" spans="4:4" x14ac:dyDescent="0.25">
      <c r="D222" s="64"/>
    </row>
    <row r="223" spans="4:4" x14ac:dyDescent="0.25">
      <c r="D223" s="64"/>
    </row>
    <row r="224" spans="4:4" x14ac:dyDescent="0.25">
      <c r="D224" s="64"/>
    </row>
    <row r="225" spans="4:4" x14ac:dyDescent="0.25">
      <c r="D225" s="64"/>
    </row>
    <row r="226" spans="4:4" x14ac:dyDescent="0.25">
      <c r="D226" s="64"/>
    </row>
    <row r="227" spans="4:4" x14ac:dyDescent="0.25">
      <c r="D227" s="64"/>
    </row>
    <row r="228" spans="4:4" x14ac:dyDescent="0.25">
      <c r="D228" s="64"/>
    </row>
    <row r="229" spans="4:4" x14ac:dyDescent="0.25">
      <c r="D229" s="64"/>
    </row>
    <row r="230" spans="4:4" x14ac:dyDescent="0.25">
      <c r="D230" s="64"/>
    </row>
    <row r="231" spans="4:4" x14ac:dyDescent="0.25">
      <c r="D231" s="64"/>
    </row>
    <row r="232" spans="4:4" x14ac:dyDescent="0.25">
      <c r="D232" s="64"/>
    </row>
    <row r="233" spans="4:4" x14ac:dyDescent="0.25">
      <c r="D233" s="64"/>
    </row>
    <row r="234" spans="4:4" x14ac:dyDescent="0.25">
      <c r="D234" s="64"/>
    </row>
    <row r="235" spans="4:4" x14ac:dyDescent="0.25">
      <c r="D235" s="64"/>
    </row>
    <row r="236" spans="4:4" x14ac:dyDescent="0.25">
      <c r="D236" s="64"/>
    </row>
    <row r="237" spans="4:4" x14ac:dyDescent="0.25">
      <c r="D237" s="64"/>
    </row>
    <row r="238" spans="4:4" x14ac:dyDescent="0.25">
      <c r="D238" s="64"/>
    </row>
    <row r="239" spans="4:4" x14ac:dyDescent="0.25">
      <c r="D239" s="64"/>
    </row>
    <row r="240" spans="4:4" x14ac:dyDescent="0.25">
      <c r="D240" s="64"/>
    </row>
    <row r="241" spans="4:4" x14ac:dyDescent="0.25">
      <c r="D241" s="64"/>
    </row>
    <row r="242" spans="4:4" x14ac:dyDescent="0.25">
      <c r="D242" s="64"/>
    </row>
    <row r="243" spans="4:4" x14ac:dyDescent="0.25">
      <c r="D243" s="64"/>
    </row>
    <row r="244" spans="4:4" x14ac:dyDescent="0.25">
      <c r="D244" s="64"/>
    </row>
    <row r="245" spans="4:4" x14ac:dyDescent="0.25">
      <c r="D245" s="64"/>
    </row>
    <row r="246" spans="4:4" x14ac:dyDescent="0.25">
      <c r="D246" s="64"/>
    </row>
    <row r="247" spans="4:4" x14ac:dyDescent="0.25">
      <c r="D247" s="64"/>
    </row>
    <row r="248" spans="4:4" x14ac:dyDescent="0.25">
      <c r="D248" s="64"/>
    </row>
    <row r="249" spans="4:4" x14ac:dyDescent="0.25">
      <c r="D249" s="64"/>
    </row>
    <row r="250" spans="4:4" x14ac:dyDescent="0.25">
      <c r="D250" s="64"/>
    </row>
    <row r="251" spans="4:4" x14ac:dyDescent="0.25">
      <c r="D251" s="64"/>
    </row>
    <row r="252" spans="4:4" x14ac:dyDescent="0.25">
      <c r="D252" s="64"/>
    </row>
    <row r="253" spans="4:4" x14ac:dyDescent="0.25">
      <c r="D253" s="64"/>
    </row>
    <row r="254" spans="4:4" x14ac:dyDescent="0.25">
      <c r="D254" s="64"/>
    </row>
    <row r="255" spans="4:4" x14ac:dyDescent="0.25">
      <c r="D255" s="64"/>
    </row>
    <row r="256" spans="4:4" x14ac:dyDescent="0.25">
      <c r="D256" s="64"/>
    </row>
    <row r="257" spans="4:4" x14ac:dyDescent="0.25">
      <c r="D257" s="64"/>
    </row>
    <row r="258" spans="4:4" x14ac:dyDescent="0.25">
      <c r="D258" s="64"/>
    </row>
    <row r="259" spans="4:4" x14ac:dyDescent="0.25">
      <c r="D259" s="64"/>
    </row>
  </sheetData>
  <mergeCells count="7">
    <mergeCell ref="B41:M46"/>
    <mergeCell ref="G7:K8"/>
    <mergeCell ref="O7:S11"/>
    <mergeCell ref="B11:C11"/>
    <mergeCell ref="B19:H19"/>
    <mergeCell ref="J19:M19"/>
    <mergeCell ref="B37:M4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TyC PAESA</vt:lpstr>
      <vt:lpstr>Clase III (Dòlar Linked)</vt:lpstr>
      <vt:lpstr> Clase IV (Badlar)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Gisgo</dc:creator>
  <cp:lastModifiedBy>Mauro Jorge Zambon</cp:lastModifiedBy>
  <dcterms:created xsi:type="dcterms:W3CDTF">2021-04-12T15:22:45Z</dcterms:created>
  <dcterms:modified xsi:type="dcterms:W3CDTF">2021-04-16T13:51:13Z</dcterms:modified>
</cp:coreProperties>
</file>