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USUARIOS\Finanzas Corporativas\COLOCACIONES\ACONCAGUA\Clase I (PANEL GENERAL)\Difusion\"/>
    </mc:Choice>
  </mc:AlternateContent>
  <bookViews>
    <workbookView xWindow="-105" yWindow="-105" windowWidth="19425" windowHeight="10425" activeTab="2"/>
  </bookViews>
  <sheets>
    <sheet name="Clase I NM" sheetId="1" r:id="rId1"/>
    <sheet name="Clase I - Canje ON Clase III" sheetId="3" r:id="rId2"/>
    <sheet name="Clase I - Canje ON Clase IV" sheetId="2" r:id="rId3"/>
  </sheets>
  <definedNames>
    <definedName name="_xlnm._FilterDatabase" localSheetId="1" hidden="1">'Clase I - Canje ON Clase III'!$B$21:$M$50</definedName>
    <definedName name="_xlnm._FilterDatabase" localSheetId="0" hidden="1">'Clase I NM'!$B$10:$D$17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 i="2" l="1"/>
  <c r="H31" i="2" s="1"/>
  <c r="H32" i="2" s="1"/>
  <c r="H33" i="2" s="1"/>
  <c r="H34" i="2" s="1"/>
  <c r="H29" i="3"/>
  <c r="H30" i="3" s="1"/>
  <c r="H31" i="3" s="1"/>
  <c r="H32" i="3" s="1"/>
  <c r="H33" i="3" s="1"/>
  <c r="D14" i="2"/>
  <c r="N14" i="2"/>
  <c r="C35" i="2"/>
  <c r="J35" i="2" s="1"/>
  <c r="J32" i="2"/>
  <c r="J25" i="2"/>
  <c r="J26" i="2"/>
  <c r="J27" i="2"/>
  <c r="J28" i="2"/>
  <c r="J29" i="2"/>
  <c r="J30" i="2"/>
  <c r="J31" i="2"/>
  <c r="J33" i="2"/>
  <c r="J34" i="2"/>
  <c r="J24" i="2"/>
  <c r="C34" i="3" l="1"/>
  <c r="J34" i="3" s="1"/>
  <c r="J31" i="3"/>
  <c r="J24" i="3"/>
  <c r="J25" i="3"/>
  <c r="J26" i="3"/>
  <c r="J27" i="3"/>
  <c r="J28" i="3"/>
  <c r="J29" i="3"/>
  <c r="J30" i="3"/>
  <c r="J32" i="3"/>
  <c r="J33" i="3"/>
  <c r="D15" i="2"/>
  <c r="D29" i="2" s="1"/>
  <c r="D14" i="3"/>
  <c r="H27" i="1"/>
  <c r="H28" i="1" s="1"/>
  <c r="H29" i="1" s="1"/>
  <c r="H30" i="1" s="1"/>
  <c r="H31" i="1" s="1"/>
  <c r="K23" i="2"/>
  <c r="K22" i="3"/>
  <c r="K17" i="2"/>
  <c r="K19" i="2" s="1"/>
  <c r="B25" i="2"/>
  <c r="B26" i="2" s="1"/>
  <c r="B27" i="2" s="1"/>
  <c r="B28" i="2" s="1"/>
  <c r="B29" i="2" s="1"/>
  <c r="B30" i="2" s="1"/>
  <c r="B31" i="2" s="1"/>
  <c r="B32" i="2" s="1"/>
  <c r="B33" i="2" s="1"/>
  <c r="B34" i="2" s="1"/>
  <c r="B35" i="2" s="1"/>
  <c r="C24" i="2"/>
  <c r="J23" i="2"/>
  <c r="K18" i="3"/>
  <c r="K19" i="3" s="1"/>
  <c r="K20" i="2" l="1"/>
  <c r="D32" i="2"/>
  <c r="H36" i="2"/>
  <c r="D30" i="2"/>
  <c r="D33" i="2"/>
  <c r="D24" i="2"/>
  <c r="G24" i="2" s="1"/>
  <c r="D35" i="2"/>
  <c r="E24" i="2"/>
  <c r="C25" i="2"/>
  <c r="D27" i="2"/>
  <c r="D31" i="2"/>
  <c r="D25" i="2"/>
  <c r="D34" i="2"/>
  <c r="D28" i="2"/>
  <c r="D26" i="2" l="1"/>
  <c r="D36" i="2" s="1"/>
  <c r="E25" i="2"/>
  <c r="F25" i="2" s="1"/>
  <c r="K25" i="2" s="1"/>
  <c r="G25" i="2"/>
  <c r="C26" i="2"/>
  <c r="F24" i="2"/>
  <c r="G26" i="2" l="1"/>
  <c r="E26" i="2"/>
  <c r="F26" i="2" s="1"/>
  <c r="K26" i="2" s="1"/>
  <c r="K24" i="2"/>
  <c r="C27" i="2"/>
  <c r="C28" i="2" l="1"/>
  <c r="G27" i="2"/>
  <c r="E27" i="2"/>
  <c r="F27" i="2" s="1"/>
  <c r="K27" i="2" s="1"/>
  <c r="E28" i="2" l="1"/>
  <c r="G28" i="2"/>
  <c r="C29" i="2"/>
  <c r="C30" i="2" l="1"/>
  <c r="G29" i="2"/>
  <c r="E29" i="2"/>
  <c r="F29" i="2" s="1"/>
  <c r="K29" i="2" s="1"/>
  <c r="F28" i="2"/>
  <c r="C31" i="2" l="1"/>
  <c r="K28" i="2"/>
  <c r="G30" i="2"/>
  <c r="E30" i="2"/>
  <c r="F30" i="2" l="1"/>
  <c r="G31" i="2"/>
  <c r="E31" i="2"/>
  <c r="F31" i="2" s="1"/>
  <c r="K31" i="2" s="1"/>
  <c r="C32" i="2"/>
  <c r="C33" i="2" l="1"/>
  <c r="E32" i="2"/>
  <c r="F32" i="2" s="1"/>
  <c r="K32" i="2" s="1"/>
  <c r="G32" i="2"/>
  <c r="K30" i="2"/>
  <c r="G33" i="2" l="1"/>
  <c r="E33" i="2"/>
  <c r="F33" i="2" s="1"/>
  <c r="C34" i="2"/>
  <c r="K33" i="2" l="1"/>
  <c r="E34" i="2"/>
  <c r="F34" i="2" s="1"/>
  <c r="K34" i="2" s="1"/>
  <c r="G34" i="2"/>
  <c r="G35" i="2" l="1"/>
  <c r="E35" i="2"/>
  <c r="F35" i="2" l="1"/>
  <c r="E36" i="2"/>
  <c r="K35" i="2" l="1"/>
  <c r="F36" i="2"/>
  <c r="M38" i="2" l="1"/>
  <c r="H16" i="2" s="1"/>
  <c r="H17" i="2" l="1"/>
  <c r="L25" i="2"/>
  <c r="M25" i="2" s="1"/>
  <c r="L26" i="2"/>
  <c r="M26" i="2" s="1"/>
  <c r="L24" i="2"/>
  <c r="L27" i="2"/>
  <c r="M27" i="2" s="1"/>
  <c r="L29" i="2"/>
  <c r="M29" i="2" s="1"/>
  <c r="L28" i="2"/>
  <c r="M28" i="2" s="1"/>
  <c r="L31" i="2"/>
  <c r="M31" i="2" s="1"/>
  <c r="L32" i="2"/>
  <c r="M32" i="2" s="1"/>
  <c r="L30" i="2"/>
  <c r="M30" i="2" s="1"/>
  <c r="L34" i="2"/>
  <c r="M34" i="2" s="1"/>
  <c r="L33" i="2"/>
  <c r="M33" i="2" s="1"/>
  <c r="L35" i="2"/>
  <c r="M35" i="2" s="1"/>
  <c r="L36" i="2" l="1"/>
  <c r="M24" i="2"/>
  <c r="M36" i="2" s="1"/>
  <c r="M37" i="2" l="1"/>
  <c r="H18" i="2" s="1"/>
  <c r="H19" i="2" s="1"/>
  <c r="H20" i="2" s="1"/>
  <c r="B24" i="3" l="1"/>
  <c r="B25" i="3" s="1"/>
  <c r="B26" i="3" s="1"/>
  <c r="B27" i="3" s="1"/>
  <c r="B28" i="3" s="1"/>
  <c r="B29" i="3" s="1"/>
  <c r="B30" i="3" s="1"/>
  <c r="B31" i="3" s="1"/>
  <c r="B32" i="3" s="1"/>
  <c r="B33" i="3" s="1"/>
  <c r="B34" i="3" s="1"/>
  <c r="C23" i="3"/>
  <c r="J22" i="3"/>
  <c r="D27" i="3"/>
  <c r="C24" i="3" l="1"/>
  <c r="E23" i="3"/>
  <c r="D23" i="3"/>
  <c r="G23" i="3" s="1"/>
  <c r="J23" i="3"/>
  <c r="D28" i="3"/>
  <c r="D31" i="3"/>
  <c r="D34" i="3"/>
  <c r="D29" i="3"/>
  <c r="D32" i="3"/>
  <c r="D30" i="3"/>
  <c r="D24" i="3"/>
  <c r="C25" i="3" l="1"/>
  <c r="E24" i="3"/>
  <c r="F24" i="3" s="1"/>
  <c r="K24" i="3" s="1"/>
  <c r="D33" i="3"/>
  <c r="H35" i="3"/>
  <c r="G24" i="3"/>
  <c r="D26" i="3"/>
  <c r="D25" i="3"/>
  <c r="F23" i="3"/>
  <c r="C26" i="3"/>
  <c r="E25" i="3" l="1"/>
  <c r="K23" i="3"/>
  <c r="C27" i="3"/>
  <c r="D35" i="3"/>
  <c r="G25" i="3"/>
  <c r="E26" i="3" s="1"/>
  <c r="G26" i="3" l="1"/>
  <c r="F26" i="3"/>
  <c r="K26" i="3" s="1"/>
  <c r="F25" i="3"/>
  <c r="C28" i="3"/>
  <c r="E27" i="3" l="1"/>
  <c r="G27" i="3"/>
  <c r="K25" i="3"/>
  <c r="C29" i="3"/>
  <c r="C30" i="3" l="1"/>
  <c r="G28" i="3"/>
  <c r="E28" i="3"/>
  <c r="F28" i="3" s="1"/>
  <c r="K28" i="3" s="1"/>
  <c r="F27" i="3"/>
  <c r="K27" i="3" l="1"/>
  <c r="C31" i="3"/>
  <c r="G29" i="3"/>
  <c r="E29" i="3"/>
  <c r="F29" i="3" l="1"/>
  <c r="G30" i="3"/>
  <c r="E30" i="3"/>
  <c r="F30" i="3" s="1"/>
  <c r="K30" i="3" s="1"/>
  <c r="C32" i="3"/>
  <c r="C33" i="3" l="1"/>
  <c r="G31" i="3"/>
  <c r="E31" i="3"/>
  <c r="F31" i="3" s="1"/>
  <c r="K31" i="3" s="1"/>
  <c r="K29" i="3"/>
  <c r="E32" i="3" l="1"/>
  <c r="F32" i="3" s="1"/>
  <c r="G32" i="3"/>
  <c r="K32" i="3" l="1"/>
  <c r="E33" i="3"/>
  <c r="F33" i="3" s="1"/>
  <c r="K33" i="3" s="1"/>
  <c r="G33" i="3"/>
  <c r="G34" i="3" l="1"/>
  <c r="E34" i="3"/>
  <c r="F34" i="3" l="1"/>
  <c r="E35" i="3"/>
  <c r="K34" i="3" l="1"/>
  <c r="F35" i="3"/>
  <c r="M37" i="3" l="1"/>
  <c r="H15" i="3" s="1"/>
  <c r="H16" i="3" l="1"/>
  <c r="L24" i="3"/>
  <c r="M24" i="3" s="1"/>
  <c r="L23" i="3"/>
  <c r="L26" i="3"/>
  <c r="M26" i="3" s="1"/>
  <c r="L25" i="3"/>
  <c r="M25" i="3" s="1"/>
  <c r="L28" i="3"/>
  <c r="M28" i="3" s="1"/>
  <c r="L27" i="3"/>
  <c r="M27" i="3" s="1"/>
  <c r="L30" i="3"/>
  <c r="M30" i="3" s="1"/>
  <c r="L29" i="3"/>
  <c r="M29" i="3" s="1"/>
  <c r="L31" i="3"/>
  <c r="M31" i="3" s="1"/>
  <c r="L32" i="3"/>
  <c r="M32" i="3" s="1"/>
  <c r="L33" i="3"/>
  <c r="M33" i="3" s="1"/>
  <c r="L34" i="3"/>
  <c r="M34" i="3" s="1"/>
  <c r="L35" i="3" l="1"/>
  <c r="M23" i="3"/>
  <c r="M35" i="3" s="1"/>
  <c r="M36" i="3" l="1"/>
  <c r="H17" i="3" s="1"/>
  <c r="H18" i="3" s="1"/>
  <c r="H19" i="3" s="1"/>
  <c r="K20" i="1" l="1"/>
  <c r="H22" i="1"/>
  <c r="B22" i="1"/>
  <c r="B23" i="1" s="1"/>
  <c r="B24" i="1" s="1"/>
  <c r="B25" i="1" s="1"/>
  <c r="B26" i="1" s="1"/>
  <c r="B27" i="1" s="1"/>
  <c r="B28" i="1" s="1"/>
  <c r="B29" i="1" s="1"/>
  <c r="B30" i="1" s="1"/>
  <c r="B31" i="1" s="1"/>
  <c r="B32" i="1" s="1"/>
  <c r="C21" i="1"/>
  <c r="J21" i="1" s="1"/>
  <c r="C22" i="1" l="1"/>
  <c r="J22" i="1" s="1"/>
  <c r="D28" i="1"/>
  <c r="E21" i="1"/>
  <c r="D21" i="1"/>
  <c r="G21" i="1" s="1"/>
  <c r="D30" i="1"/>
  <c r="D27" i="1"/>
  <c r="D29" i="1"/>
  <c r="D32" i="1"/>
  <c r="D26" i="1"/>
  <c r="D25" i="1"/>
  <c r="D31" i="1"/>
  <c r="D22" i="1"/>
  <c r="J20" i="1"/>
  <c r="H23" i="1"/>
  <c r="H24" i="1" s="1"/>
  <c r="D24" i="1" s="1"/>
  <c r="D23" i="1" l="1"/>
  <c r="D33" i="1" s="1"/>
  <c r="F21" i="1"/>
  <c r="H33" i="1"/>
  <c r="C23" i="1"/>
  <c r="J23" i="1" s="1"/>
  <c r="G22" i="1"/>
  <c r="E22" i="1"/>
  <c r="F22" i="1" s="1"/>
  <c r="K22" i="1" s="1"/>
  <c r="C24" i="1" l="1"/>
  <c r="J24" i="1" s="1"/>
  <c r="E23" i="1"/>
  <c r="G23" i="1"/>
  <c r="K21" i="1"/>
  <c r="C25" i="1" l="1"/>
  <c r="J25" i="1" s="1"/>
  <c r="E24" i="1"/>
  <c r="F24" i="1" s="1"/>
  <c r="K24" i="1" s="1"/>
  <c r="G24" i="1"/>
  <c r="F23" i="1"/>
  <c r="C26" i="1" l="1"/>
  <c r="J26" i="1" s="1"/>
  <c r="K23" i="1"/>
  <c r="G25" i="1"/>
  <c r="E25" i="1"/>
  <c r="C27" i="1" l="1"/>
  <c r="J27" i="1" s="1"/>
  <c r="E26" i="1"/>
  <c r="F26" i="1" s="1"/>
  <c r="K26" i="1" s="1"/>
  <c r="G26" i="1"/>
  <c r="F25" i="1"/>
  <c r="C28" i="1" l="1"/>
  <c r="J28" i="1" s="1"/>
  <c r="K25" i="1"/>
  <c r="G27" i="1"/>
  <c r="E27" i="1"/>
  <c r="C29" i="1" l="1"/>
  <c r="J29" i="1" s="1"/>
  <c r="F27" i="1"/>
  <c r="G28" i="1"/>
  <c r="E28" i="1"/>
  <c r="F28" i="1" s="1"/>
  <c r="K28" i="1" s="1"/>
  <c r="G29" i="1" l="1"/>
  <c r="E29" i="1"/>
  <c r="F29" i="1" s="1"/>
  <c r="K29" i="1" s="1"/>
  <c r="K27" i="1"/>
  <c r="C30" i="1"/>
  <c r="J30" i="1" s="1"/>
  <c r="C31" i="1" l="1"/>
  <c r="G30" i="1"/>
  <c r="E30" i="1"/>
  <c r="F30" i="1" s="1"/>
  <c r="K30" i="1" s="1"/>
  <c r="J31" i="1" l="1"/>
  <c r="C32" i="1"/>
  <c r="J32" i="1" s="1"/>
  <c r="G31" i="1"/>
  <c r="E31" i="1"/>
  <c r="F31" i="1" s="1"/>
  <c r="K31" i="1" s="1"/>
  <c r="E32" i="1" l="1"/>
  <c r="G32" i="1"/>
  <c r="F32" i="1" l="1"/>
  <c r="E33" i="1"/>
  <c r="K32" i="1" l="1"/>
  <c r="F33" i="1"/>
  <c r="M35" i="1" l="1"/>
  <c r="H13" i="1" s="1"/>
  <c r="L26" i="1" s="1"/>
  <c r="H14" i="1" l="1"/>
  <c r="L22" i="1"/>
  <c r="M22" i="1" s="1"/>
  <c r="L21" i="1"/>
  <c r="L24" i="1"/>
  <c r="M24" i="1" s="1"/>
  <c r="L23" i="1"/>
  <c r="M23" i="1" s="1"/>
  <c r="M26" i="1"/>
  <c r="L25" i="1"/>
  <c r="M25" i="1" s="1"/>
  <c r="L28" i="1"/>
  <c r="M28" i="1" s="1"/>
  <c r="L27" i="1"/>
  <c r="M27" i="1" s="1"/>
  <c r="L29" i="1"/>
  <c r="M29" i="1" s="1"/>
  <c r="L30" i="1"/>
  <c r="M30" i="1" s="1"/>
  <c r="L31" i="1"/>
  <c r="M31" i="1" s="1"/>
  <c r="L32" i="1"/>
  <c r="M32" i="1" s="1"/>
  <c r="L33" i="1" l="1"/>
  <c r="M21" i="1"/>
  <c r="M33" i="1" s="1"/>
  <c r="M34" i="1" l="1"/>
  <c r="H15" i="1" s="1"/>
  <c r="H16" i="1" s="1"/>
  <c r="H17" i="1" s="1"/>
</calcChain>
</file>

<file path=xl/sharedStrings.xml><?xml version="1.0" encoding="utf-8"?>
<sst xmlns="http://schemas.openxmlformats.org/spreadsheetml/2006/main" count="107" uniqueCount="48">
  <si>
    <t>Tasa Cupón</t>
  </si>
  <si>
    <t>TIR</t>
  </si>
  <si>
    <t>Cuotas</t>
  </si>
  <si>
    <t>TNA</t>
  </si>
  <si>
    <t>Pago Intereses</t>
  </si>
  <si>
    <t>Trimestral</t>
  </si>
  <si>
    <t>Duration (años)</t>
  </si>
  <si>
    <t>Base</t>
  </si>
  <si>
    <t>Duration (meses)</t>
  </si>
  <si>
    <t>Fecha de Emision</t>
  </si>
  <si>
    <t>Mduration (meses)</t>
  </si>
  <si>
    <t>TIR y DURATION</t>
  </si>
  <si>
    <t>Cuota</t>
  </si>
  <si>
    <t>Fecha</t>
  </si>
  <si>
    <t xml:space="preserve">Capital </t>
  </si>
  <si>
    <t xml:space="preserve">Intereses </t>
  </si>
  <si>
    <t>Total</t>
  </si>
  <si>
    <t>Saldo de Capital</t>
  </si>
  <si>
    <t>% Amortizado</t>
  </si>
  <si>
    <t>VP</t>
  </si>
  <si>
    <t>(n*VP)/365</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</si>
  <si>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</si>
  <si>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</si>
  <si>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Valor Técnico</t>
  </si>
  <si>
    <t>Valor a Suscribir ON Clase III</t>
  </si>
  <si>
    <t>Tipo de Cambio Inicial</t>
  </si>
  <si>
    <t>Relación de Canje ON Clase I</t>
  </si>
  <si>
    <t>Capital Residual</t>
  </si>
  <si>
    <t>Fecha último cupón</t>
  </si>
  <si>
    <t>Tasa</t>
  </si>
  <si>
    <t>Intereses Corridos</t>
  </si>
  <si>
    <t>Promedio Badlar</t>
  </si>
  <si>
    <t>Margen</t>
  </si>
  <si>
    <t>Cupón</t>
  </si>
  <si>
    <t>ON Clase I (Dólar Linked)</t>
  </si>
  <si>
    <t>ON Clase I - NM</t>
  </si>
  <si>
    <t>Valor a Suscribir ON Clase I</t>
  </si>
  <si>
    <t>OBLIGACIONES NEGOCIABLES SIMPLES (NO CONVERTIBLES EN ACCIONES) CLASE I POR HASTA V/N U$S 5.000.000 AMPLIABLE HASTA V/N U$S 12.000.000 A TASA FIJA Y CON VENCIMIENTO A LOS 36 MESES DE LA FECHA DE EMISIÓN, DENOMINADAS EN DÓLARES ESTADOUNIDENSES, A SER INTEGRADAS (I) EN EFECTIVO EN PESOS AL TIPO DE CAMBIO INICIAL Y/O (II) EN ESPECIE MEDIANTE LA ENTREGA DE OBLIGACIONES NEGOCIABLES ELEGIBLES</t>
  </si>
  <si>
    <t>TC Integración</t>
  </si>
  <si>
    <t xml:space="preserve">VN a Entregar ON Clase III </t>
  </si>
  <si>
    <t>ON Clase I - Canje ON Clase III</t>
  </si>
  <si>
    <t>ON Clase III</t>
  </si>
  <si>
    <t>ON Clase IV</t>
  </si>
  <si>
    <t>ON Clase III (Dólar Linked)</t>
  </si>
  <si>
    <t xml:space="preserve">VN a Entregar ON Clase IV </t>
  </si>
  <si>
    <t>Relación de Canje ON Clase IV</t>
  </si>
  <si>
    <t>ON Clase III - Canje ON Clase IV</t>
  </si>
  <si>
    <t>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</si>
</sst>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 #,##0;\-&quot;$&quot;\ #,##0"/>
    <numFmt numFmtId="7" formatCode="&quot;$&quot;\ #,##0.00;\-&quot;$&quot;\ #,##0.00"/>
    <numFmt numFmtId="164" formatCode="_ * #,##0.00_ ;_ * \-#,##0.00_ ;_ * &quot;-&quot;??_ ;_ @_ "/>
    <numFmt numFmtId="165" formatCode="_ * #,##0_ ;_ * \-#,##0_ ;_ * &quot;-&quot;??_ ;_ @_ "/>
    <numFmt numFmtId="166" formatCode="0.000000%"/>
    <numFmt numFmtId="167" formatCode="[$USD]\ #,##0"/>
    <numFmt numFmtId="168" formatCode="0.0000%"/>
    <numFmt numFmtId="169" formatCode="_ &quot;$&quot;\ * #,##0.00_ ;_ &quot;$&quot;\ * \-#,##0.00_ ;_ &quot;$&quot;\ * &quot;-&quot;??_ ;_ @_ "/>
    <numFmt numFmtId="170" formatCode="#,##0.00000000"/>
    <numFmt numFmtId="171" formatCode="0.00000%"/>
    <numFmt numFmtId="172" formatCode="0.000"/>
    <numFmt numFmtId="173" formatCode="[$USD]\ #,##0.00"/>
    <numFmt numFmtId="174" formatCode="_ * #,##0.0_ ;_ * \-#,##0.0_ ;_ * &quot;-&quot;??_ ;_ @_ "/>
    <numFmt numFmtId="175" formatCode="[$-F800]dddd\,\ mmmm\ dd\,\ yyyy"/>
    <numFmt numFmtId="176" formatCode="#,##0.00000"/>
    <numFmt numFmtId="177" formatCode="0.0000"/>
    <numFmt numFmtId="178" formatCode="[$USD]\ #,##0;\-[$USD]\ #,##0"/>
    <numFmt numFmtId="179" formatCode="_ * #,##0.00000_ ;_ * \-#,##0.00000_ ;_ * &quot;-&quot;??_ ;_ @_ "/>
    <numFmt numFmtId="180" formatCode="_-* #,##0.00000_-;\-* #,##0.00000_-;_-* &quot;-&quot;?????_-;_-@_-"/>
    <numFmt numFmtId="181" formatCode="#,##0.0000"/>
    <numFmt numFmtId="182" formatCode="[$USD]\ #,##0.00;\-[$USD]\ #,##0.00"/>
  </numFmts>
  <fonts count="13" x14ac:knownFonts="1">
    <font>
      <sz val="10"/>
      <name val="Arial"/>
    </font>
    <font>
      <b/>
      <sz val="11"/>
      <color theme="0"/>
      <name val="Calibri"/>
      <family val="2"/>
      <scheme val="minor"/>
    </font>
    <font>
      <b/>
      <sz val="11"/>
      <color theme="1"/>
      <name val="Calibri"/>
      <family val="2"/>
      <scheme val="minor"/>
    </font>
    <font>
      <sz val="10"/>
      <name val="Arial"/>
      <family val="2"/>
    </font>
    <font>
      <sz val="11"/>
      <name val="Calibri"/>
      <family val="2"/>
      <scheme val="minor"/>
    </font>
    <font>
      <u/>
      <sz val="11"/>
      <name val="Calibri"/>
      <family val="2"/>
      <scheme val="minor"/>
    </font>
    <font>
      <b/>
      <sz val="11"/>
      <name val="Calibri"/>
      <family val="2"/>
      <scheme val="minor"/>
    </font>
    <font>
      <sz val="11"/>
      <name val="Calibri"/>
      <family val="2"/>
    </font>
    <font>
      <sz val="11"/>
      <color indexed="10"/>
      <name val="Calibri"/>
      <family val="2"/>
      <scheme val="minor"/>
    </font>
    <font>
      <b/>
      <sz val="10"/>
      <name val="Arial"/>
      <family val="2"/>
    </font>
    <font>
      <sz val="10"/>
      <name val="Arial"/>
      <family val="2"/>
    </font>
    <font>
      <b/>
      <sz val="12"/>
      <name val="Calibri"/>
      <family val="2"/>
    </font>
    <font>
      <b/>
      <sz val="11"/>
      <name val="Calibri"/>
      <family val="2"/>
    </font>
  </fonts>
  <fills count="8">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s>
  <cellStyleXfs count="4">
    <xf numFmtId="0" fontId="0" fillId="0" borderId="0">
      <alignment vertical="top"/>
    </xf>
    <xf numFmtId="164"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cellStyleXfs>
  <cellXfs count="152">
    <xf numFmtId="0" fontId="0" fillId="0" borderId="0" xfId="0">
      <alignment vertical="top"/>
    </xf>
    <xf numFmtId="0" fontId="4" fillId="0" borderId="0" xfId="0" applyFont="1" applyAlignment="1"/>
    <xf numFmtId="165" fontId="4" fillId="0" borderId="0" xfId="1" applyNumberFormat="1" applyFont="1" applyBorder="1" applyProtection="1"/>
    <xf numFmtId="0" fontId="5" fillId="0" borderId="0" xfId="0" applyFont="1" applyAlignment="1"/>
    <xf numFmtId="166" fontId="4" fillId="0" borderId="0" xfId="3" applyNumberFormat="1" applyFont="1" applyBorder="1" applyProtection="1"/>
    <xf numFmtId="167" fontId="6" fillId="2" borderId="4" xfId="0" applyNumberFormat="1" applyFont="1" applyFill="1" applyBorder="1" applyAlignment="1">
      <alignment horizontal="right" vertical="center"/>
    </xf>
    <xf numFmtId="0" fontId="4" fillId="0" borderId="0" xfId="0" applyFont="1">
      <alignment vertical="top"/>
    </xf>
    <xf numFmtId="3" fontId="7" fillId="0" borderId="0" xfId="0" applyNumberFormat="1" applyFont="1" applyAlignment="1"/>
    <xf numFmtId="9" fontId="4" fillId="0" borderId="0" xfId="0" applyNumberFormat="1" applyFont="1" applyAlignment="1">
      <alignment horizontal="center"/>
    </xf>
    <xf numFmtId="0" fontId="4" fillId="0" borderId="0" xfId="0" applyFont="1" applyAlignment="1">
      <alignment horizontal="center"/>
    </xf>
    <xf numFmtId="14" fontId="4" fillId="0" borderId="0" xfId="0" applyNumberFormat="1" applyFont="1" applyAlignment="1"/>
    <xf numFmtId="165" fontId="4" fillId="0" borderId="0" xfId="1" applyNumberFormat="1" applyFont="1" applyAlignment="1" applyProtection="1">
      <alignment horizontal="left"/>
    </xf>
    <xf numFmtId="0" fontId="6" fillId="0" borderId="5" xfId="0" applyFont="1" applyBorder="1" applyAlignment="1">
      <alignment horizontal="left" vertical="center"/>
    </xf>
    <xf numFmtId="0" fontId="4" fillId="0" borderId="6" xfId="0" applyFont="1" applyBorder="1" applyAlignment="1">
      <alignment horizontal="center" vertical="center"/>
    </xf>
    <xf numFmtId="166" fontId="4" fillId="0" borderId="0" xfId="0" applyNumberFormat="1" applyFont="1">
      <alignment vertical="top"/>
    </xf>
    <xf numFmtId="0" fontId="6" fillId="0" borderId="5" xfId="0" applyFont="1" applyBorder="1">
      <alignment vertical="top"/>
    </xf>
    <xf numFmtId="0" fontId="6" fillId="0" borderId="6" xfId="0" applyFont="1" applyBorder="1">
      <alignment vertical="top"/>
    </xf>
    <xf numFmtId="10" fontId="6" fillId="0" borderId="4" xfId="3" applyNumberFormat="1" applyFont="1" applyFill="1" applyBorder="1" applyAlignment="1" applyProtection="1">
      <alignment horizontal="center"/>
    </xf>
    <xf numFmtId="10" fontId="4" fillId="0" borderId="0" xfId="0" applyNumberFormat="1" applyFont="1" applyAlignment="1">
      <alignment horizontal="center"/>
    </xf>
    <xf numFmtId="170" fontId="4" fillId="0" borderId="0" xfId="2" applyNumberFormat="1" applyFont="1" applyProtection="1"/>
    <xf numFmtId="171" fontId="4" fillId="0" borderId="0" xfId="3" applyNumberFormat="1" applyFont="1" applyProtection="1"/>
    <xf numFmtId="0" fontId="4" fillId="0" borderId="7" xfId="0" applyFont="1" applyBorder="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right" vertical="center"/>
    </xf>
    <xf numFmtId="0" fontId="6" fillId="0" borderId="7" xfId="0" applyFont="1" applyBorder="1">
      <alignment vertical="top"/>
    </xf>
    <xf numFmtId="0" fontId="6" fillId="0" borderId="0" xfId="0" applyFont="1">
      <alignment vertical="top"/>
    </xf>
    <xf numFmtId="10" fontId="6" fillId="0" borderId="8" xfId="3" applyNumberFormat="1" applyFont="1" applyFill="1" applyBorder="1" applyAlignment="1" applyProtection="1">
      <alignment horizontal="center"/>
    </xf>
    <xf numFmtId="4" fontId="6" fillId="0" borderId="0" xfId="0" applyNumberFormat="1" applyFont="1" applyAlignment="1">
      <alignment horizontal="center" vertical="center" wrapText="1"/>
    </xf>
    <xf numFmtId="10" fontId="4" fillId="0" borderId="0" xfId="3" applyNumberFormat="1" applyFont="1" applyAlignment="1" applyProtection="1"/>
    <xf numFmtId="172" fontId="4" fillId="0" borderId="0" xfId="0" applyNumberFormat="1" applyFont="1" applyAlignment="1"/>
    <xf numFmtId="10" fontId="4" fillId="0" borderId="0" xfId="0" applyNumberFormat="1" applyFont="1" applyAlignment="1"/>
    <xf numFmtId="168" fontId="4" fillId="0" borderId="0" xfId="0" applyNumberFormat="1" applyFont="1" applyAlignment="1"/>
    <xf numFmtId="9" fontId="4" fillId="0" borderId="0" xfId="0" applyNumberFormat="1" applyFont="1" applyAlignment="1"/>
    <xf numFmtId="14" fontId="4" fillId="0" borderId="0" xfId="0" applyNumberFormat="1" applyFont="1">
      <alignment vertical="top"/>
    </xf>
    <xf numFmtId="0" fontId="4" fillId="0" borderId="7" xfId="0" applyFont="1" applyBorder="1">
      <alignment vertical="top"/>
    </xf>
    <xf numFmtId="2" fontId="4" fillId="0" borderId="8" xfId="0" applyNumberFormat="1" applyFont="1" applyBorder="1" applyAlignment="1">
      <alignment horizontal="center"/>
    </xf>
    <xf numFmtId="164" fontId="4" fillId="0" borderId="0" xfId="1" applyFont="1" applyAlignment="1" applyProtection="1"/>
    <xf numFmtId="173" fontId="6" fillId="0" borderId="0" xfId="0" applyNumberFormat="1" applyFont="1" applyAlignment="1">
      <alignment horizontal="center" vertical="center" wrapText="1"/>
    </xf>
    <xf numFmtId="0" fontId="4" fillId="0" borderId="9" xfId="0" applyFont="1" applyBorder="1" applyAlignment="1">
      <alignment horizontal="left" vertical="center"/>
    </xf>
    <xf numFmtId="0" fontId="4" fillId="0" borderId="10" xfId="0" applyFont="1" applyBorder="1" applyAlignment="1">
      <alignment horizontal="center" vertical="center"/>
    </xf>
    <xf numFmtId="14" fontId="4" fillId="0" borderId="11" xfId="0" applyNumberFormat="1" applyFont="1" applyBorder="1" applyAlignment="1">
      <alignment horizontal="right" vertical="center"/>
    </xf>
    <xf numFmtId="0" fontId="4" fillId="0" borderId="9" xfId="0" applyFont="1" applyBorder="1">
      <alignment vertical="top"/>
    </xf>
    <xf numFmtId="0" fontId="4" fillId="0" borderId="10" xfId="0" applyFont="1" applyBorder="1">
      <alignment vertical="top"/>
    </xf>
    <xf numFmtId="2" fontId="4" fillId="0" borderId="11" xfId="0" applyNumberFormat="1" applyFont="1" applyBorder="1" applyAlignment="1">
      <alignment horizontal="center"/>
    </xf>
    <xf numFmtId="165" fontId="4" fillId="0" borderId="0" xfId="1" applyNumberFormat="1" applyFont="1" applyBorder="1" applyAlignment="1" applyProtection="1">
      <alignment vertical="top"/>
    </xf>
    <xf numFmtId="2" fontId="6" fillId="0" borderId="0" xfId="0" applyNumberFormat="1" applyFont="1">
      <alignment vertical="top"/>
    </xf>
    <xf numFmtId="10" fontId="6" fillId="0" borderId="0" xfId="0" applyNumberFormat="1" applyFont="1" applyAlignment="1">
      <alignment horizontal="center"/>
    </xf>
    <xf numFmtId="174" fontId="6" fillId="0" borderId="0" xfId="1" applyNumberFormat="1" applyFont="1" applyAlignment="1" applyProtection="1"/>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10" fontId="6" fillId="2" borderId="14" xfId="3" applyNumberFormat="1" applyFont="1" applyFill="1" applyBorder="1" applyAlignment="1" applyProtection="1">
      <alignment horizontal="center" vertical="center" wrapText="1"/>
    </xf>
    <xf numFmtId="14" fontId="6" fillId="2" borderId="12"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3" fontId="4" fillId="0" borderId="15" xfId="0" applyNumberFormat="1" applyFont="1" applyBorder="1" applyAlignment="1">
      <alignment horizontal="center" vertical="center"/>
    </xf>
    <xf numFmtId="14" fontId="4" fillId="0" borderId="15" xfId="0" applyNumberFormat="1" applyFont="1" applyBorder="1" applyAlignment="1">
      <alignment horizontal="center" vertical="center"/>
    </xf>
    <xf numFmtId="3" fontId="4" fillId="0" borderId="15" xfId="0" applyNumberFormat="1" applyFont="1" applyBorder="1" applyAlignment="1">
      <alignment vertical="center"/>
    </xf>
    <xf numFmtId="10" fontId="4" fillId="0" borderId="15" xfId="3" applyNumberFormat="1" applyFont="1" applyFill="1" applyBorder="1" applyAlignment="1" applyProtection="1">
      <alignment vertical="center"/>
    </xf>
    <xf numFmtId="14" fontId="4" fillId="0" borderId="0" xfId="3" applyNumberFormat="1" applyFont="1" applyAlignment="1" applyProtection="1">
      <alignment horizontal="center"/>
    </xf>
    <xf numFmtId="175" fontId="4" fillId="0" borderId="16" xfId="0" applyNumberFormat="1" applyFont="1" applyBorder="1" applyAlignment="1">
      <alignment horizontal="center" vertical="center"/>
    </xf>
    <xf numFmtId="3" fontId="4" fillId="0" borderId="17" xfId="0" applyNumberFormat="1" applyFont="1" applyBorder="1" applyAlignment="1"/>
    <xf numFmtId="3" fontId="4" fillId="0" borderId="18" xfId="0" applyNumberFormat="1" applyFont="1" applyBorder="1" applyAlignment="1"/>
    <xf numFmtId="2" fontId="4" fillId="0" borderId="0" xfId="0" applyNumberFormat="1" applyFont="1" applyAlignment="1"/>
    <xf numFmtId="0" fontId="6" fillId="2" borderId="19" xfId="0" applyFont="1" applyFill="1" applyBorder="1" applyAlignment="1">
      <alignment horizontal="center"/>
    </xf>
    <xf numFmtId="3" fontId="6" fillId="2" borderId="19" xfId="0" applyNumberFormat="1" applyFont="1" applyFill="1" applyBorder="1" applyAlignment="1">
      <alignment vertical="center"/>
    </xf>
    <xf numFmtId="4" fontId="6" fillId="2" borderId="19" xfId="0" applyNumberFormat="1" applyFont="1" applyFill="1" applyBorder="1" applyAlignment="1">
      <alignment vertical="center"/>
    </xf>
    <xf numFmtId="10" fontId="6" fillId="2" borderId="19" xfId="3" applyNumberFormat="1" applyFont="1" applyFill="1" applyBorder="1" applyAlignment="1" applyProtection="1">
      <alignment vertical="center"/>
    </xf>
    <xf numFmtId="0" fontId="4" fillId="0" borderId="0" xfId="0" applyFont="1" applyAlignment="1">
      <alignment vertical="center"/>
    </xf>
    <xf numFmtId="0" fontId="6" fillId="2" borderId="12" xfId="0" applyFont="1" applyFill="1" applyBorder="1" applyAlignment="1">
      <alignment vertical="center"/>
    </xf>
    <xf numFmtId="4" fontId="6" fillId="2" borderId="13" xfId="0" applyNumberFormat="1" applyFont="1" applyFill="1" applyBorder="1" applyAlignment="1">
      <alignment vertical="center"/>
    </xf>
    <xf numFmtId="3" fontId="6" fillId="2" borderId="13" xfId="0" applyNumberFormat="1" applyFont="1" applyFill="1" applyBorder="1" applyAlignment="1">
      <alignment vertical="center"/>
    </xf>
    <xf numFmtId="3" fontId="6" fillId="2" borderId="14" xfId="0" applyNumberFormat="1" applyFont="1" applyFill="1" applyBorder="1" applyAlignment="1">
      <alignment vertical="center"/>
    </xf>
    <xf numFmtId="0" fontId="6" fillId="2" borderId="1" xfId="0" applyFont="1" applyFill="1" applyBorder="1" applyAlignment="1"/>
    <xf numFmtId="0" fontId="4" fillId="2" borderId="2" xfId="0" applyFont="1" applyFill="1" applyBorder="1" applyAlignment="1">
      <alignment horizontal="center"/>
    </xf>
    <xf numFmtId="4" fontId="6" fillId="2" borderId="3" xfId="0" applyNumberFormat="1" applyFont="1" applyFill="1" applyBorder="1" applyAlignment="1"/>
    <xf numFmtId="176" fontId="4" fillId="0" borderId="0" xfId="0" applyNumberFormat="1" applyFont="1" applyAlignment="1"/>
    <xf numFmtId="165" fontId="4" fillId="0" borderId="0" xfId="1" applyNumberFormat="1" applyFont="1" applyFill="1" applyAlignment="1" applyProtection="1"/>
    <xf numFmtId="10" fontId="6" fillId="2" borderId="3" xfId="3" applyNumberFormat="1" applyFont="1" applyFill="1" applyBorder="1" applyAlignment="1" applyProtection="1"/>
    <xf numFmtId="0" fontId="4" fillId="0" borderId="0" xfId="0" applyFont="1" applyAlignment="1">
      <alignment vertical="top" wrapText="1"/>
    </xf>
    <xf numFmtId="178" fontId="4" fillId="0" borderId="0" xfId="1" applyNumberFormat="1" applyFont="1" applyFill="1" applyAlignment="1" applyProtection="1"/>
    <xf numFmtId="10" fontId="4" fillId="0" borderId="0" xfId="3" applyNumberFormat="1" applyFont="1" applyFill="1" applyAlignment="1" applyProtection="1"/>
    <xf numFmtId="0" fontId="10" fillId="0" borderId="0" xfId="0" applyFont="1" applyAlignment="1"/>
    <xf numFmtId="0" fontId="11" fillId="0" borderId="0" xfId="0" applyFont="1" applyAlignment="1">
      <alignment horizontal="center" vertical="center" wrapText="1"/>
    </xf>
    <xf numFmtId="0" fontId="11" fillId="0" borderId="0" xfId="0" applyFont="1" applyAlignment="1">
      <alignment vertical="center" wrapText="1"/>
    </xf>
    <xf numFmtId="0" fontId="4" fillId="0" borderId="10" xfId="0" applyFont="1" applyBorder="1" applyAlignment="1"/>
    <xf numFmtId="167" fontId="6" fillId="0" borderId="0" xfId="0" applyNumberFormat="1" applyFont="1" applyAlignment="1">
      <alignment horizontal="right" vertical="center"/>
    </xf>
    <xf numFmtId="10" fontId="6" fillId="4" borderId="4" xfId="0" applyNumberFormat="1" applyFont="1" applyFill="1" applyBorder="1" applyAlignment="1" applyProtection="1">
      <alignment horizontal="right"/>
      <protection locked="0"/>
    </xf>
    <xf numFmtId="0" fontId="4" fillId="0" borderId="7" xfId="0" applyFont="1" applyBorder="1" applyAlignment="1"/>
    <xf numFmtId="0" fontId="4" fillId="0" borderId="9" xfId="0" applyFont="1" applyBorder="1" applyAlignment="1"/>
    <xf numFmtId="165" fontId="9" fillId="0" borderId="0" xfId="1" applyNumberFormat="1" applyFont="1" applyFill="1" applyAlignment="1"/>
    <xf numFmtId="177" fontId="10" fillId="0" borderId="0" xfId="0" applyNumberFormat="1" applyFont="1" applyAlignment="1"/>
    <xf numFmtId="14" fontId="4" fillId="0" borderId="0" xfId="0" applyNumberFormat="1" applyFont="1" applyAlignment="1">
      <alignment horizontal="right" vertical="center"/>
    </xf>
    <xf numFmtId="14" fontId="4" fillId="0" borderId="0" xfId="0" applyNumberFormat="1" applyFont="1" applyAlignment="1">
      <alignment horizontal="right"/>
    </xf>
    <xf numFmtId="178" fontId="4" fillId="0" borderId="0" xfId="0" applyNumberFormat="1" applyFont="1" applyAlignment="1"/>
    <xf numFmtId="179" fontId="4" fillId="0" borderId="0" xfId="1" applyNumberFormat="1" applyFont="1" applyFill="1" applyAlignment="1" applyProtection="1"/>
    <xf numFmtId="180" fontId="4" fillId="0" borderId="0" xfId="0" applyNumberFormat="1" applyFont="1" applyAlignment="1"/>
    <xf numFmtId="3" fontId="10" fillId="0" borderId="0" xfId="0" applyNumberFormat="1" applyFont="1" applyAlignment="1"/>
    <xf numFmtId="3" fontId="2" fillId="5" borderId="13" xfId="0" applyNumberFormat="1" applyFont="1" applyFill="1" applyBorder="1" applyAlignment="1">
      <alignment vertical="center"/>
    </xf>
    <xf numFmtId="5" fontId="6" fillId="0" borderId="8" xfId="1" applyNumberFormat="1" applyFont="1" applyBorder="1" applyAlignment="1" applyProtection="1">
      <protection locked="0"/>
    </xf>
    <xf numFmtId="173" fontId="6" fillId="2" borderId="4" xfId="0" applyNumberFormat="1" applyFont="1" applyFill="1" applyBorder="1" applyAlignment="1">
      <alignment horizontal="right" vertical="center"/>
    </xf>
    <xf numFmtId="14" fontId="4" fillId="0" borderId="8" xfId="0" applyNumberFormat="1" applyFont="1" applyBorder="1" applyAlignment="1"/>
    <xf numFmtId="10" fontId="4" fillId="0" borderId="8" xfId="0" applyNumberFormat="1" applyFont="1" applyBorder="1" applyAlignment="1"/>
    <xf numFmtId="0" fontId="4" fillId="0" borderId="8" xfId="0" applyFont="1" applyBorder="1" applyAlignment="1"/>
    <xf numFmtId="14" fontId="4" fillId="0" borderId="7" xfId="0" applyNumberFormat="1" applyFont="1" applyBorder="1" applyAlignment="1"/>
    <xf numFmtId="177" fontId="4" fillId="0" borderId="8" xfId="0" applyNumberFormat="1" applyFont="1" applyBorder="1" applyAlignment="1"/>
    <xf numFmtId="10" fontId="4" fillId="0" borderId="9" xfId="3" applyNumberFormat="1" applyFont="1" applyBorder="1" applyAlignment="1" applyProtection="1"/>
    <xf numFmtId="177" fontId="4" fillId="0" borderId="11" xfId="0" applyNumberFormat="1" applyFont="1" applyBorder="1" applyAlignment="1"/>
    <xf numFmtId="181" fontId="2" fillId="5" borderId="13" xfId="0" applyNumberFormat="1" applyFont="1" applyFill="1" applyBorder="1" applyAlignment="1">
      <alignment vertical="center"/>
    </xf>
    <xf numFmtId="178" fontId="6" fillId="0" borderId="8" xfId="1" applyNumberFormat="1" applyFont="1" applyBorder="1" applyAlignment="1" applyProtection="1">
      <protection locked="0"/>
    </xf>
    <xf numFmtId="4" fontId="4" fillId="0" borderId="15" xfId="0" applyNumberFormat="1" applyFont="1" applyBorder="1" applyAlignment="1">
      <alignment vertical="center"/>
    </xf>
    <xf numFmtId="4" fontId="4" fillId="0" borderId="17" xfId="0" applyNumberFormat="1" applyFont="1" applyBorder="1" applyAlignment="1"/>
    <xf numFmtId="4" fontId="4" fillId="0" borderId="18" xfId="0" applyNumberFormat="1" applyFont="1" applyBorder="1" applyAlignment="1"/>
    <xf numFmtId="4" fontId="6" fillId="2" borderId="14" xfId="0" applyNumberFormat="1" applyFont="1" applyFill="1" applyBorder="1" applyAlignment="1">
      <alignment vertical="center"/>
    </xf>
    <xf numFmtId="182" fontId="4" fillId="0" borderId="0" xfId="0" applyNumberFormat="1" applyFont="1" applyAlignment="1"/>
    <xf numFmtId="14" fontId="4" fillId="0" borderId="22" xfId="0" applyNumberFormat="1" applyFont="1" applyBorder="1" applyAlignment="1"/>
    <xf numFmtId="14" fontId="4" fillId="0" borderId="24" xfId="0" applyNumberFormat="1" applyFont="1" applyBorder="1" applyAlignment="1"/>
    <xf numFmtId="14" fontId="4" fillId="0" borderId="26" xfId="0" applyNumberFormat="1" applyFont="1" applyBorder="1" applyAlignment="1"/>
    <xf numFmtId="182" fontId="4" fillId="0" borderId="8" xfId="1" applyNumberFormat="1" applyFont="1" applyFill="1" applyBorder="1" applyAlignment="1" applyProtection="1">
      <protection locked="0"/>
    </xf>
    <xf numFmtId="0" fontId="12" fillId="7" borderId="20" xfId="0" applyFont="1" applyFill="1" applyBorder="1" applyAlignment="1">
      <alignment horizontal="center" vertical="center" wrapText="1"/>
    </xf>
    <xf numFmtId="7" fontId="4" fillId="0" borderId="8" xfId="1" applyNumberFormat="1" applyFont="1" applyFill="1" applyBorder="1" applyAlignment="1" applyProtection="1">
      <protection locked="0"/>
    </xf>
    <xf numFmtId="181" fontId="12" fillId="7" borderId="21" xfId="0" applyNumberFormat="1" applyFont="1" applyFill="1" applyBorder="1" applyAlignment="1">
      <alignment horizontal="right" vertical="center" wrapText="1"/>
    </xf>
    <xf numFmtId="181" fontId="7" fillId="0" borderId="27" xfId="0" applyNumberFormat="1" applyFont="1" applyBorder="1" applyAlignment="1">
      <alignment vertical="center" wrapText="1"/>
    </xf>
    <xf numFmtId="181" fontId="4" fillId="0" borderId="23" xfId="0" applyNumberFormat="1" applyFont="1" applyBorder="1" applyAlignment="1"/>
    <xf numFmtId="0" fontId="7" fillId="0" borderId="25" xfId="0" applyFont="1" applyBorder="1">
      <alignment vertical="top"/>
    </xf>
    <xf numFmtId="0" fontId="4" fillId="0" borderId="0" xfId="0" applyFont="1" applyBorder="1" applyAlignment="1"/>
    <xf numFmtId="5" fontId="6" fillId="0" borderId="0" xfId="1" applyNumberFormat="1" applyFont="1" applyBorder="1" applyAlignment="1" applyProtection="1">
      <protection locked="0"/>
    </xf>
    <xf numFmtId="4" fontId="4" fillId="0" borderId="10" xfId="0" applyNumberFormat="1" applyFont="1" applyBorder="1" applyAlignment="1"/>
    <xf numFmtId="181" fontId="4" fillId="0" borderId="11" xfId="0" applyNumberFormat="1" applyFont="1" applyBorder="1" applyAlignment="1"/>
    <xf numFmtId="0" fontId="11"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left"/>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0" xfId="0" applyFont="1" applyAlignment="1">
      <alignment horizontal="left" vertical="center"/>
    </xf>
    <xf numFmtId="0" fontId="11" fillId="6" borderId="19"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326655</xdr:colOff>
      <xdr:row>1</xdr:row>
      <xdr:rowOff>47626</xdr:rowOff>
    </xdr:from>
    <xdr:to>
      <xdr:col>4</xdr:col>
      <xdr:colOff>876300</xdr:colOff>
      <xdr:row>4</xdr:row>
      <xdr:rowOff>133350</xdr:rowOff>
    </xdr:to>
    <xdr:pic>
      <xdr:nvPicPr>
        <xdr:cNvPr id="6" name="3 Imagen">
          <a:extLst>
            <a:ext uri="{FF2B5EF4-FFF2-40B4-BE49-F238E27FC236}">
              <a16:creationId xmlns:a16="http://schemas.microsoft.com/office/drawing/2014/main" id="{5A83CBD7-8152-E6F5-5050-A4A4C8326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655" y="238126"/>
          <a:ext cx="1464045" cy="657224"/>
        </a:xfrm>
        <a:prstGeom prst="rect">
          <a:avLst/>
        </a:prstGeom>
        <a:noFill/>
        <a:ln>
          <a:noFill/>
        </a:ln>
      </xdr:spPr>
    </xdr:pic>
    <xdr:clientData/>
  </xdr:twoCellAnchor>
  <xdr:twoCellAnchor editAs="oneCell">
    <xdr:from>
      <xdr:col>7</xdr:col>
      <xdr:colOff>581025</xdr:colOff>
      <xdr:row>0</xdr:row>
      <xdr:rowOff>114301</xdr:rowOff>
    </xdr:from>
    <xdr:to>
      <xdr:col>9</xdr:col>
      <xdr:colOff>1921803</xdr:colOff>
      <xdr:row>5</xdr:row>
      <xdr:rowOff>161925</xdr:rowOff>
    </xdr:to>
    <xdr:pic>
      <xdr:nvPicPr>
        <xdr:cNvPr id="2" name="Imagen 2">
          <a:extLst>
            <a:ext uri="{FF2B5EF4-FFF2-40B4-BE49-F238E27FC236}">
              <a16:creationId xmlns:a16="http://schemas.microsoft.com/office/drawing/2014/main" id="{8EF571D8-C8AF-4072-8243-3D77DF9F9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6950" y="114301"/>
          <a:ext cx="279810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1</xdr:row>
      <xdr:rowOff>66675</xdr:rowOff>
    </xdr:from>
    <xdr:to>
      <xdr:col>7</xdr:col>
      <xdr:colOff>379906</xdr:colOff>
      <xdr:row>5</xdr:row>
      <xdr:rowOff>0</xdr:rowOff>
    </xdr:to>
    <xdr:pic>
      <xdr:nvPicPr>
        <xdr:cNvPr id="3" name="Imagen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19550" y="257175"/>
          <a:ext cx="1856281"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58</xdr:row>
      <xdr:rowOff>0</xdr:rowOff>
    </xdr:from>
    <xdr:to>
      <xdr:col>9</xdr:col>
      <xdr:colOff>1200150</xdr:colOff>
      <xdr:row>79</xdr:row>
      <xdr:rowOff>63818</xdr:rowOff>
    </xdr:to>
    <xdr:pic>
      <xdr:nvPicPr>
        <xdr:cNvPr id="3" name="Imagen 2">
          <a:extLst>
            <a:ext uri="{FF2B5EF4-FFF2-40B4-BE49-F238E27FC236}">
              <a16:creationId xmlns:a16="http://schemas.microsoft.com/office/drawing/2014/main" id="{D71D5AD7-DD61-45C2-AD23-A9BB6E4526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8825" y="11639550"/>
          <a:ext cx="6248400" cy="4064318"/>
        </a:xfrm>
        <a:prstGeom prst="rect">
          <a:avLst/>
        </a:prstGeom>
      </xdr:spPr>
    </xdr:pic>
    <xdr:clientData/>
  </xdr:twoCellAnchor>
  <xdr:twoCellAnchor editAs="oneCell">
    <xdr:from>
      <xdr:col>3</xdr:col>
      <xdr:colOff>428625</xdr:colOff>
      <xdr:row>1</xdr:row>
      <xdr:rowOff>9525</xdr:rowOff>
    </xdr:from>
    <xdr:to>
      <xdr:col>5</xdr:col>
      <xdr:colOff>219076</xdr:colOff>
      <xdr:row>4</xdr:row>
      <xdr:rowOff>152095</xdr:rowOff>
    </xdr:to>
    <xdr:pic>
      <xdr:nvPicPr>
        <xdr:cNvPr id="5" name="3 Imagen">
          <a:extLst>
            <a:ext uri="{FF2B5EF4-FFF2-40B4-BE49-F238E27FC236}">
              <a16:creationId xmlns:a16="http://schemas.microsoft.com/office/drawing/2014/main" id="{C5FE5AE5-886A-4549-B557-B18996BBE9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00025"/>
          <a:ext cx="1590676" cy="714070"/>
        </a:xfrm>
        <a:prstGeom prst="rect">
          <a:avLst/>
        </a:prstGeom>
        <a:noFill/>
        <a:ln>
          <a:noFill/>
        </a:ln>
      </xdr:spPr>
    </xdr:pic>
    <xdr:clientData/>
  </xdr:twoCellAnchor>
  <xdr:twoCellAnchor editAs="oneCell">
    <xdr:from>
      <xdr:col>7</xdr:col>
      <xdr:colOff>552450</xdr:colOff>
      <xdr:row>0</xdr:row>
      <xdr:rowOff>66675</xdr:rowOff>
    </xdr:from>
    <xdr:to>
      <xdr:col>9</xdr:col>
      <xdr:colOff>1893228</xdr:colOff>
      <xdr:row>5</xdr:row>
      <xdr:rowOff>114299</xdr:rowOff>
    </xdr:to>
    <xdr:pic>
      <xdr:nvPicPr>
        <xdr:cNvPr id="4" name="Imagen 2">
          <a:extLst>
            <a:ext uri="{FF2B5EF4-FFF2-40B4-BE49-F238E27FC236}">
              <a16:creationId xmlns:a16="http://schemas.microsoft.com/office/drawing/2014/main" id="{7120AE42-42BF-4C8A-95FD-E5E33FAFC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2200" y="66675"/>
          <a:ext cx="279810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485775</xdr:colOff>
      <xdr:row>1</xdr:row>
      <xdr:rowOff>85725</xdr:rowOff>
    </xdr:from>
    <xdr:to>
      <xdr:col>7</xdr:col>
      <xdr:colOff>551356</xdr:colOff>
      <xdr:row>5</xdr:row>
      <xdr:rowOff>19050</xdr:rowOff>
    </xdr:to>
    <xdr:pic>
      <xdr:nvPicPr>
        <xdr:cNvPr id="6" name="Imagen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14825" y="276225"/>
          <a:ext cx="1856281"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59</xdr:row>
      <xdr:rowOff>0</xdr:rowOff>
    </xdr:from>
    <xdr:to>
      <xdr:col>8</xdr:col>
      <xdr:colOff>514350</xdr:colOff>
      <xdr:row>84</xdr:row>
      <xdr:rowOff>16193</xdr:rowOff>
    </xdr:to>
    <xdr:pic>
      <xdr:nvPicPr>
        <xdr:cNvPr id="3" name="Imagen 2">
          <a:extLst>
            <a:ext uri="{FF2B5EF4-FFF2-40B4-BE49-F238E27FC236}">
              <a16:creationId xmlns:a16="http://schemas.microsoft.com/office/drawing/2014/main" id="{37D8EE21-E4D0-4301-97B3-5FE153BCBC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8825" y="11811000"/>
          <a:ext cx="5029200" cy="4778693"/>
        </a:xfrm>
        <a:prstGeom prst="rect">
          <a:avLst/>
        </a:prstGeom>
      </xdr:spPr>
    </xdr:pic>
    <xdr:clientData/>
  </xdr:twoCellAnchor>
  <xdr:twoCellAnchor editAs="oneCell">
    <xdr:from>
      <xdr:col>3</xdr:col>
      <xdr:colOff>695325</xdr:colOff>
      <xdr:row>1</xdr:row>
      <xdr:rowOff>47625</xdr:rowOff>
    </xdr:from>
    <xdr:to>
      <xdr:col>5</xdr:col>
      <xdr:colOff>419101</xdr:colOff>
      <xdr:row>4</xdr:row>
      <xdr:rowOff>190195</xdr:rowOff>
    </xdr:to>
    <xdr:pic>
      <xdr:nvPicPr>
        <xdr:cNvPr id="5" name="3 Imagen">
          <a:extLst>
            <a:ext uri="{FF2B5EF4-FFF2-40B4-BE49-F238E27FC236}">
              <a16:creationId xmlns:a16="http://schemas.microsoft.com/office/drawing/2014/main" id="{008F418E-6A49-4C71-855F-FF16D40716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4150" y="238125"/>
          <a:ext cx="1590676" cy="714070"/>
        </a:xfrm>
        <a:prstGeom prst="rect">
          <a:avLst/>
        </a:prstGeom>
        <a:noFill/>
        <a:ln>
          <a:noFill/>
        </a:ln>
      </xdr:spPr>
    </xdr:pic>
    <xdr:clientData/>
  </xdr:twoCellAnchor>
  <xdr:twoCellAnchor editAs="oneCell">
    <xdr:from>
      <xdr:col>8</xdr:col>
      <xdr:colOff>114300</xdr:colOff>
      <xdr:row>0</xdr:row>
      <xdr:rowOff>142875</xdr:rowOff>
    </xdr:from>
    <xdr:to>
      <xdr:col>10</xdr:col>
      <xdr:colOff>54903</xdr:colOff>
      <xdr:row>5</xdr:row>
      <xdr:rowOff>190499</xdr:rowOff>
    </xdr:to>
    <xdr:pic>
      <xdr:nvPicPr>
        <xdr:cNvPr id="4" name="Imagen 2">
          <a:extLst>
            <a:ext uri="{FF2B5EF4-FFF2-40B4-BE49-F238E27FC236}">
              <a16:creationId xmlns:a16="http://schemas.microsoft.com/office/drawing/2014/main" id="{01586AFA-3D4E-4470-8AF8-5205EB9C93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142875"/>
          <a:ext cx="279810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790575</xdr:colOff>
      <xdr:row>1</xdr:row>
      <xdr:rowOff>85725</xdr:rowOff>
    </xdr:from>
    <xdr:to>
      <xdr:col>7</xdr:col>
      <xdr:colOff>856156</xdr:colOff>
      <xdr:row>5</xdr:row>
      <xdr:rowOff>19050</xdr:rowOff>
    </xdr:to>
    <xdr:pic>
      <xdr:nvPicPr>
        <xdr:cNvPr id="6" name="Imagen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86300" y="276225"/>
          <a:ext cx="1856281" cy="695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63"/>
  <sheetViews>
    <sheetView showGridLines="0" workbookViewId="0">
      <selection activeCell="I10" sqref="I10"/>
    </sheetView>
  </sheetViews>
  <sheetFormatPr baseColWidth="10" defaultColWidth="9.140625" defaultRowHeight="15" x14ac:dyDescent="0.25"/>
  <cols>
    <col min="1" max="1" width="2.7109375" style="1" customWidth="1"/>
    <col min="2" max="2" width="11.140625" style="1" customWidth="1"/>
    <col min="3" max="3" width="14.7109375" style="1" customWidth="1"/>
    <col min="4" max="4" width="13.7109375" style="1" customWidth="1"/>
    <col min="5" max="5" width="13.28515625" style="1" customWidth="1"/>
    <col min="6" max="6" width="13.7109375" style="1" customWidth="1"/>
    <col min="7" max="7" width="13.140625" style="1" customWidth="1"/>
    <col min="8" max="8" width="12.85546875" style="1" customWidth="1"/>
    <col min="9" max="9" width="9" style="1" customWidth="1"/>
    <col min="10" max="10" width="33.85546875" style="1" bestFit="1" customWidth="1"/>
    <col min="11" max="11" width="11.7109375" style="1" customWidth="1"/>
    <col min="12" max="12" width="12.140625" style="1" customWidth="1"/>
    <col min="13" max="13" width="10.7109375" style="1" customWidth="1"/>
    <col min="14" max="14" width="2.140625" style="1" customWidth="1"/>
    <col min="15" max="15" width="9.140625" style="1" customWidth="1"/>
    <col min="16" max="16" width="15.28515625" style="1" bestFit="1" customWidth="1"/>
    <col min="17" max="256" width="9.140625" style="1"/>
    <col min="257" max="257" width="12" style="1" customWidth="1"/>
    <col min="258" max="258" width="11.140625" style="1" customWidth="1"/>
    <col min="259" max="259" width="12.42578125" style="1" customWidth="1"/>
    <col min="260" max="260" width="13.7109375" style="1" customWidth="1"/>
    <col min="261" max="261" width="13.28515625" style="1" customWidth="1"/>
    <col min="262" max="262" width="13.7109375" style="1" customWidth="1"/>
    <col min="263" max="263" width="13.140625" style="1" customWidth="1"/>
    <col min="264" max="264" width="12.85546875" style="1" customWidth="1"/>
    <col min="265" max="265" width="17.140625" style="1" customWidth="1"/>
    <col min="266" max="266" width="33.85546875" style="1" bestFit="1" customWidth="1"/>
    <col min="267" max="267" width="11.7109375" style="1" customWidth="1"/>
    <col min="268" max="268" width="14.140625" style="1" bestFit="1" customWidth="1"/>
    <col min="269" max="269" width="10.7109375" style="1" customWidth="1"/>
    <col min="270" max="270" width="2.140625" style="1" customWidth="1"/>
    <col min="271" max="271" width="9.140625" style="1"/>
    <col min="272" max="272" width="15.28515625" style="1" bestFit="1" customWidth="1"/>
    <col min="273" max="512" width="9.140625" style="1"/>
    <col min="513" max="513" width="12" style="1" customWidth="1"/>
    <col min="514" max="514" width="11.140625" style="1" customWidth="1"/>
    <col min="515" max="515" width="12.42578125" style="1" customWidth="1"/>
    <col min="516" max="516" width="13.7109375" style="1" customWidth="1"/>
    <col min="517" max="517" width="13.28515625" style="1" customWidth="1"/>
    <col min="518" max="518" width="13.7109375" style="1" customWidth="1"/>
    <col min="519" max="519" width="13.140625" style="1" customWidth="1"/>
    <col min="520" max="520" width="12.85546875" style="1" customWidth="1"/>
    <col min="521" max="521" width="17.140625" style="1" customWidth="1"/>
    <col min="522" max="522" width="33.85546875" style="1" bestFit="1" customWidth="1"/>
    <col min="523" max="523" width="11.7109375" style="1" customWidth="1"/>
    <col min="524" max="524" width="14.140625" style="1" bestFit="1" customWidth="1"/>
    <col min="525" max="525" width="10.7109375" style="1" customWidth="1"/>
    <col min="526" max="526" width="2.140625" style="1" customWidth="1"/>
    <col min="527" max="527" width="9.140625" style="1"/>
    <col min="528" max="528" width="15.28515625" style="1" bestFit="1" customWidth="1"/>
    <col min="529" max="768" width="9.140625" style="1"/>
    <col min="769" max="769" width="12" style="1" customWidth="1"/>
    <col min="770" max="770" width="11.140625" style="1" customWidth="1"/>
    <col min="771" max="771" width="12.42578125" style="1" customWidth="1"/>
    <col min="772" max="772" width="13.7109375" style="1" customWidth="1"/>
    <col min="773" max="773" width="13.28515625" style="1" customWidth="1"/>
    <col min="774" max="774" width="13.7109375" style="1" customWidth="1"/>
    <col min="775" max="775" width="13.140625" style="1" customWidth="1"/>
    <col min="776" max="776" width="12.85546875" style="1" customWidth="1"/>
    <col min="777" max="777" width="17.140625" style="1" customWidth="1"/>
    <col min="778" max="778" width="33.85546875" style="1" bestFit="1" customWidth="1"/>
    <col min="779" max="779" width="11.7109375" style="1" customWidth="1"/>
    <col min="780" max="780" width="14.140625" style="1" bestFit="1" customWidth="1"/>
    <col min="781" max="781" width="10.7109375" style="1" customWidth="1"/>
    <col min="782" max="782" width="2.140625" style="1" customWidth="1"/>
    <col min="783" max="783" width="9.140625" style="1"/>
    <col min="784" max="784" width="15.28515625" style="1" bestFit="1" customWidth="1"/>
    <col min="785" max="1024" width="9.140625" style="1"/>
    <col min="1025" max="1025" width="12" style="1" customWidth="1"/>
    <col min="1026" max="1026" width="11.140625" style="1" customWidth="1"/>
    <col min="1027" max="1027" width="12.42578125" style="1" customWidth="1"/>
    <col min="1028" max="1028" width="13.7109375" style="1" customWidth="1"/>
    <col min="1029" max="1029" width="13.28515625" style="1" customWidth="1"/>
    <col min="1030" max="1030" width="13.7109375" style="1" customWidth="1"/>
    <col min="1031" max="1031" width="13.140625" style="1" customWidth="1"/>
    <col min="1032" max="1032" width="12.85546875" style="1" customWidth="1"/>
    <col min="1033" max="1033" width="17.140625" style="1" customWidth="1"/>
    <col min="1034" max="1034" width="33.85546875" style="1" bestFit="1" customWidth="1"/>
    <col min="1035" max="1035" width="11.7109375" style="1" customWidth="1"/>
    <col min="1036" max="1036" width="14.140625" style="1" bestFit="1" customWidth="1"/>
    <col min="1037" max="1037" width="10.7109375" style="1" customWidth="1"/>
    <col min="1038" max="1038" width="2.140625" style="1" customWidth="1"/>
    <col min="1039" max="1039" width="9.140625" style="1"/>
    <col min="1040" max="1040" width="15.28515625" style="1" bestFit="1" customWidth="1"/>
    <col min="1041" max="1280" width="9.140625" style="1"/>
    <col min="1281" max="1281" width="12" style="1" customWidth="1"/>
    <col min="1282" max="1282" width="11.140625" style="1" customWidth="1"/>
    <col min="1283" max="1283" width="12.42578125" style="1" customWidth="1"/>
    <col min="1284" max="1284" width="13.7109375" style="1" customWidth="1"/>
    <col min="1285" max="1285" width="13.28515625" style="1" customWidth="1"/>
    <col min="1286" max="1286" width="13.7109375" style="1" customWidth="1"/>
    <col min="1287" max="1287" width="13.140625" style="1" customWidth="1"/>
    <col min="1288" max="1288" width="12.85546875" style="1" customWidth="1"/>
    <col min="1289" max="1289" width="17.140625" style="1" customWidth="1"/>
    <col min="1290" max="1290" width="33.85546875" style="1" bestFit="1" customWidth="1"/>
    <col min="1291" max="1291" width="11.7109375" style="1" customWidth="1"/>
    <col min="1292" max="1292" width="14.140625" style="1" bestFit="1" customWidth="1"/>
    <col min="1293" max="1293" width="10.7109375" style="1" customWidth="1"/>
    <col min="1294" max="1294" width="2.140625" style="1" customWidth="1"/>
    <col min="1295" max="1295" width="9.140625" style="1"/>
    <col min="1296" max="1296" width="15.28515625" style="1" bestFit="1" customWidth="1"/>
    <col min="1297" max="1536" width="9.140625" style="1"/>
    <col min="1537" max="1537" width="12" style="1" customWidth="1"/>
    <col min="1538" max="1538" width="11.140625" style="1" customWidth="1"/>
    <col min="1539" max="1539" width="12.42578125" style="1" customWidth="1"/>
    <col min="1540" max="1540" width="13.7109375" style="1" customWidth="1"/>
    <col min="1541" max="1541" width="13.28515625" style="1" customWidth="1"/>
    <col min="1542" max="1542" width="13.7109375" style="1" customWidth="1"/>
    <col min="1543" max="1543" width="13.140625" style="1" customWidth="1"/>
    <col min="1544" max="1544" width="12.85546875" style="1" customWidth="1"/>
    <col min="1545" max="1545" width="17.140625" style="1" customWidth="1"/>
    <col min="1546" max="1546" width="33.85546875" style="1" bestFit="1" customWidth="1"/>
    <col min="1547" max="1547" width="11.7109375" style="1" customWidth="1"/>
    <col min="1548" max="1548" width="14.140625" style="1" bestFit="1" customWidth="1"/>
    <col min="1549" max="1549" width="10.7109375" style="1" customWidth="1"/>
    <col min="1550" max="1550" width="2.140625" style="1" customWidth="1"/>
    <col min="1551" max="1551" width="9.140625" style="1"/>
    <col min="1552" max="1552" width="15.28515625" style="1" bestFit="1" customWidth="1"/>
    <col min="1553" max="1792" width="9.140625" style="1"/>
    <col min="1793" max="1793" width="12" style="1" customWidth="1"/>
    <col min="1794" max="1794" width="11.140625" style="1" customWidth="1"/>
    <col min="1795" max="1795" width="12.42578125" style="1" customWidth="1"/>
    <col min="1796" max="1796" width="13.7109375" style="1" customWidth="1"/>
    <col min="1797" max="1797" width="13.28515625" style="1" customWidth="1"/>
    <col min="1798" max="1798" width="13.7109375" style="1" customWidth="1"/>
    <col min="1799" max="1799" width="13.140625" style="1" customWidth="1"/>
    <col min="1800" max="1800" width="12.85546875" style="1" customWidth="1"/>
    <col min="1801" max="1801" width="17.140625" style="1" customWidth="1"/>
    <col min="1802" max="1802" width="33.85546875" style="1" bestFit="1" customWidth="1"/>
    <col min="1803" max="1803" width="11.7109375" style="1" customWidth="1"/>
    <col min="1804" max="1804" width="14.140625" style="1" bestFit="1" customWidth="1"/>
    <col min="1805" max="1805" width="10.7109375" style="1" customWidth="1"/>
    <col min="1806" max="1806" width="2.140625" style="1" customWidth="1"/>
    <col min="1807" max="1807" width="9.140625" style="1"/>
    <col min="1808" max="1808" width="15.28515625" style="1" bestFit="1" customWidth="1"/>
    <col min="1809" max="2048" width="9.140625" style="1"/>
    <col min="2049" max="2049" width="12" style="1" customWidth="1"/>
    <col min="2050" max="2050" width="11.140625" style="1" customWidth="1"/>
    <col min="2051" max="2051" width="12.42578125" style="1" customWidth="1"/>
    <col min="2052" max="2052" width="13.7109375" style="1" customWidth="1"/>
    <col min="2053" max="2053" width="13.28515625" style="1" customWidth="1"/>
    <col min="2054" max="2054" width="13.7109375" style="1" customWidth="1"/>
    <col min="2055" max="2055" width="13.140625" style="1" customWidth="1"/>
    <col min="2056" max="2056" width="12.85546875" style="1" customWidth="1"/>
    <col min="2057" max="2057" width="17.140625" style="1" customWidth="1"/>
    <col min="2058" max="2058" width="33.85546875" style="1" bestFit="1" customWidth="1"/>
    <col min="2059" max="2059" width="11.7109375" style="1" customWidth="1"/>
    <col min="2060" max="2060" width="14.140625" style="1" bestFit="1" customWidth="1"/>
    <col min="2061" max="2061" width="10.7109375" style="1" customWidth="1"/>
    <col min="2062" max="2062" width="2.140625" style="1" customWidth="1"/>
    <col min="2063" max="2063" width="9.140625" style="1"/>
    <col min="2064" max="2064" width="15.28515625" style="1" bestFit="1" customWidth="1"/>
    <col min="2065" max="2304" width="9.140625" style="1"/>
    <col min="2305" max="2305" width="12" style="1" customWidth="1"/>
    <col min="2306" max="2306" width="11.140625" style="1" customWidth="1"/>
    <col min="2307" max="2307" width="12.42578125" style="1" customWidth="1"/>
    <col min="2308" max="2308" width="13.7109375" style="1" customWidth="1"/>
    <col min="2309" max="2309" width="13.28515625" style="1" customWidth="1"/>
    <col min="2310" max="2310" width="13.7109375" style="1" customWidth="1"/>
    <col min="2311" max="2311" width="13.140625" style="1" customWidth="1"/>
    <col min="2312" max="2312" width="12.85546875" style="1" customWidth="1"/>
    <col min="2313" max="2313" width="17.140625" style="1" customWidth="1"/>
    <col min="2314" max="2314" width="33.85546875" style="1" bestFit="1" customWidth="1"/>
    <col min="2315" max="2315" width="11.7109375" style="1" customWidth="1"/>
    <col min="2316" max="2316" width="14.140625" style="1" bestFit="1" customWidth="1"/>
    <col min="2317" max="2317" width="10.7109375" style="1" customWidth="1"/>
    <col min="2318" max="2318" width="2.140625" style="1" customWidth="1"/>
    <col min="2319" max="2319" width="9.140625" style="1"/>
    <col min="2320" max="2320" width="15.28515625" style="1" bestFit="1" customWidth="1"/>
    <col min="2321" max="2560" width="9.140625" style="1"/>
    <col min="2561" max="2561" width="12" style="1" customWidth="1"/>
    <col min="2562" max="2562" width="11.140625" style="1" customWidth="1"/>
    <col min="2563" max="2563" width="12.42578125" style="1" customWidth="1"/>
    <col min="2564" max="2564" width="13.7109375" style="1" customWidth="1"/>
    <col min="2565" max="2565" width="13.28515625" style="1" customWidth="1"/>
    <col min="2566" max="2566" width="13.7109375" style="1" customWidth="1"/>
    <col min="2567" max="2567" width="13.140625" style="1" customWidth="1"/>
    <col min="2568" max="2568" width="12.85546875" style="1" customWidth="1"/>
    <col min="2569" max="2569" width="17.140625" style="1" customWidth="1"/>
    <col min="2570" max="2570" width="33.85546875" style="1" bestFit="1" customWidth="1"/>
    <col min="2571" max="2571" width="11.7109375" style="1" customWidth="1"/>
    <col min="2572" max="2572" width="14.140625" style="1" bestFit="1" customWidth="1"/>
    <col min="2573" max="2573" width="10.7109375" style="1" customWidth="1"/>
    <col min="2574" max="2574" width="2.140625" style="1" customWidth="1"/>
    <col min="2575" max="2575" width="9.140625" style="1"/>
    <col min="2576" max="2576" width="15.28515625" style="1" bestFit="1" customWidth="1"/>
    <col min="2577" max="2816" width="9.140625" style="1"/>
    <col min="2817" max="2817" width="12" style="1" customWidth="1"/>
    <col min="2818" max="2818" width="11.140625" style="1" customWidth="1"/>
    <col min="2819" max="2819" width="12.42578125" style="1" customWidth="1"/>
    <col min="2820" max="2820" width="13.7109375" style="1" customWidth="1"/>
    <col min="2821" max="2821" width="13.28515625" style="1" customWidth="1"/>
    <col min="2822" max="2822" width="13.7109375" style="1" customWidth="1"/>
    <col min="2823" max="2823" width="13.140625" style="1" customWidth="1"/>
    <col min="2824" max="2824" width="12.85546875" style="1" customWidth="1"/>
    <col min="2825" max="2825" width="17.140625" style="1" customWidth="1"/>
    <col min="2826" max="2826" width="33.85546875" style="1" bestFit="1" customWidth="1"/>
    <col min="2827" max="2827" width="11.7109375" style="1" customWidth="1"/>
    <col min="2828" max="2828" width="14.140625" style="1" bestFit="1" customWidth="1"/>
    <col min="2829" max="2829" width="10.7109375" style="1" customWidth="1"/>
    <col min="2830" max="2830" width="2.140625" style="1" customWidth="1"/>
    <col min="2831" max="2831" width="9.140625" style="1"/>
    <col min="2832" max="2832" width="15.28515625" style="1" bestFit="1" customWidth="1"/>
    <col min="2833" max="3072" width="9.140625" style="1"/>
    <col min="3073" max="3073" width="12" style="1" customWidth="1"/>
    <col min="3074" max="3074" width="11.140625" style="1" customWidth="1"/>
    <col min="3075" max="3075" width="12.42578125" style="1" customWidth="1"/>
    <col min="3076" max="3076" width="13.7109375" style="1" customWidth="1"/>
    <col min="3077" max="3077" width="13.28515625" style="1" customWidth="1"/>
    <col min="3078" max="3078" width="13.7109375" style="1" customWidth="1"/>
    <col min="3079" max="3079" width="13.140625" style="1" customWidth="1"/>
    <col min="3080" max="3080" width="12.85546875" style="1" customWidth="1"/>
    <col min="3081" max="3081" width="17.140625" style="1" customWidth="1"/>
    <col min="3082" max="3082" width="33.85546875" style="1" bestFit="1" customWidth="1"/>
    <col min="3083" max="3083" width="11.7109375" style="1" customWidth="1"/>
    <col min="3084" max="3084" width="14.140625" style="1" bestFit="1" customWidth="1"/>
    <col min="3085" max="3085" width="10.7109375" style="1" customWidth="1"/>
    <col min="3086" max="3086" width="2.140625" style="1" customWidth="1"/>
    <col min="3087" max="3087" width="9.140625" style="1"/>
    <col min="3088" max="3088" width="15.28515625" style="1" bestFit="1" customWidth="1"/>
    <col min="3089" max="3328" width="9.140625" style="1"/>
    <col min="3329" max="3329" width="12" style="1" customWidth="1"/>
    <col min="3330" max="3330" width="11.140625" style="1" customWidth="1"/>
    <col min="3331" max="3331" width="12.42578125" style="1" customWidth="1"/>
    <col min="3332" max="3332" width="13.7109375" style="1" customWidth="1"/>
    <col min="3333" max="3333" width="13.28515625" style="1" customWidth="1"/>
    <col min="3334" max="3334" width="13.7109375" style="1" customWidth="1"/>
    <col min="3335" max="3335" width="13.140625" style="1" customWidth="1"/>
    <col min="3336" max="3336" width="12.85546875" style="1" customWidth="1"/>
    <col min="3337" max="3337" width="17.140625" style="1" customWidth="1"/>
    <col min="3338" max="3338" width="33.85546875" style="1" bestFit="1" customWidth="1"/>
    <col min="3339" max="3339" width="11.7109375" style="1" customWidth="1"/>
    <col min="3340" max="3340" width="14.140625" style="1" bestFit="1" customWidth="1"/>
    <col min="3341" max="3341" width="10.7109375" style="1" customWidth="1"/>
    <col min="3342" max="3342" width="2.140625" style="1" customWidth="1"/>
    <col min="3343" max="3343" width="9.140625" style="1"/>
    <col min="3344" max="3344" width="15.28515625" style="1" bestFit="1" customWidth="1"/>
    <col min="3345" max="3584" width="9.140625" style="1"/>
    <col min="3585" max="3585" width="12" style="1" customWidth="1"/>
    <col min="3586" max="3586" width="11.140625" style="1" customWidth="1"/>
    <col min="3587" max="3587" width="12.42578125" style="1" customWidth="1"/>
    <col min="3588" max="3588" width="13.7109375" style="1" customWidth="1"/>
    <col min="3589" max="3589" width="13.28515625" style="1" customWidth="1"/>
    <col min="3590" max="3590" width="13.7109375" style="1" customWidth="1"/>
    <col min="3591" max="3591" width="13.140625" style="1" customWidth="1"/>
    <col min="3592" max="3592" width="12.85546875" style="1" customWidth="1"/>
    <col min="3593" max="3593" width="17.140625" style="1" customWidth="1"/>
    <col min="3594" max="3594" width="33.85546875" style="1" bestFit="1" customWidth="1"/>
    <col min="3595" max="3595" width="11.7109375" style="1" customWidth="1"/>
    <col min="3596" max="3596" width="14.140625" style="1" bestFit="1" customWidth="1"/>
    <col min="3597" max="3597" width="10.7109375" style="1" customWidth="1"/>
    <col min="3598" max="3598" width="2.140625" style="1" customWidth="1"/>
    <col min="3599" max="3599" width="9.140625" style="1"/>
    <col min="3600" max="3600" width="15.28515625" style="1" bestFit="1" customWidth="1"/>
    <col min="3601" max="3840" width="9.140625" style="1"/>
    <col min="3841" max="3841" width="12" style="1" customWidth="1"/>
    <col min="3842" max="3842" width="11.140625" style="1" customWidth="1"/>
    <col min="3843" max="3843" width="12.42578125" style="1" customWidth="1"/>
    <col min="3844" max="3844" width="13.7109375" style="1" customWidth="1"/>
    <col min="3845" max="3845" width="13.28515625" style="1" customWidth="1"/>
    <col min="3846" max="3846" width="13.7109375" style="1" customWidth="1"/>
    <col min="3847" max="3847" width="13.140625" style="1" customWidth="1"/>
    <col min="3848" max="3848" width="12.85546875" style="1" customWidth="1"/>
    <col min="3849" max="3849" width="17.140625" style="1" customWidth="1"/>
    <col min="3850" max="3850" width="33.85546875" style="1" bestFit="1" customWidth="1"/>
    <col min="3851" max="3851" width="11.7109375" style="1" customWidth="1"/>
    <col min="3852" max="3852" width="14.140625" style="1" bestFit="1" customWidth="1"/>
    <col min="3853" max="3853" width="10.7109375" style="1" customWidth="1"/>
    <col min="3854" max="3854" width="2.140625" style="1" customWidth="1"/>
    <col min="3855" max="3855" width="9.140625" style="1"/>
    <col min="3856" max="3856" width="15.28515625" style="1" bestFit="1" customWidth="1"/>
    <col min="3857" max="4096" width="9.140625" style="1"/>
    <col min="4097" max="4097" width="12" style="1" customWidth="1"/>
    <col min="4098" max="4098" width="11.140625" style="1" customWidth="1"/>
    <col min="4099" max="4099" width="12.42578125" style="1" customWidth="1"/>
    <col min="4100" max="4100" width="13.7109375" style="1" customWidth="1"/>
    <col min="4101" max="4101" width="13.28515625" style="1" customWidth="1"/>
    <col min="4102" max="4102" width="13.7109375" style="1" customWidth="1"/>
    <col min="4103" max="4103" width="13.140625" style="1" customWidth="1"/>
    <col min="4104" max="4104" width="12.85546875" style="1" customWidth="1"/>
    <col min="4105" max="4105" width="17.140625" style="1" customWidth="1"/>
    <col min="4106" max="4106" width="33.85546875" style="1" bestFit="1" customWidth="1"/>
    <col min="4107" max="4107" width="11.7109375" style="1" customWidth="1"/>
    <col min="4108" max="4108" width="14.140625" style="1" bestFit="1" customWidth="1"/>
    <col min="4109" max="4109" width="10.7109375" style="1" customWidth="1"/>
    <col min="4110" max="4110" width="2.140625" style="1" customWidth="1"/>
    <col min="4111" max="4111" width="9.140625" style="1"/>
    <col min="4112" max="4112" width="15.28515625" style="1" bestFit="1" customWidth="1"/>
    <col min="4113" max="4352" width="9.140625" style="1"/>
    <col min="4353" max="4353" width="12" style="1" customWidth="1"/>
    <col min="4354" max="4354" width="11.140625" style="1" customWidth="1"/>
    <col min="4355" max="4355" width="12.42578125" style="1" customWidth="1"/>
    <col min="4356" max="4356" width="13.7109375" style="1" customWidth="1"/>
    <col min="4357" max="4357" width="13.28515625" style="1" customWidth="1"/>
    <col min="4358" max="4358" width="13.7109375" style="1" customWidth="1"/>
    <col min="4359" max="4359" width="13.140625" style="1" customWidth="1"/>
    <col min="4360" max="4360" width="12.85546875" style="1" customWidth="1"/>
    <col min="4361" max="4361" width="17.140625" style="1" customWidth="1"/>
    <col min="4362" max="4362" width="33.85546875" style="1" bestFit="1" customWidth="1"/>
    <col min="4363" max="4363" width="11.7109375" style="1" customWidth="1"/>
    <col min="4364" max="4364" width="14.140625" style="1" bestFit="1" customWidth="1"/>
    <col min="4365" max="4365" width="10.7109375" style="1" customWidth="1"/>
    <col min="4366" max="4366" width="2.140625" style="1" customWidth="1"/>
    <col min="4367" max="4367" width="9.140625" style="1"/>
    <col min="4368" max="4368" width="15.28515625" style="1" bestFit="1" customWidth="1"/>
    <col min="4369" max="4608" width="9.140625" style="1"/>
    <col min="4609" max="4609" width="12" style="1" customWidth="1"/>
    <col min="4610" max="4610" width="11.140625" style="1" customWidth="1"/>
    <col min="4611" max="4611" width="12.42578125" style="1" customWidth="1"/>
    <col min="4612" max="4612" width="13.7109375" style="1" customWidth="1"/>
    <col min="4613" max="4613" width="13.28515625" style="1" customWidth="1"/>
    <col min="4614" max="4614" width="13.7109375" style="1" customWidth="1"/>
    <col min="4615" max="4615" width="13.140625" style="1" customWidth="1"/>
    <col min="4616" max="4616" width="12.85546875" style="1" customWidth="1"/>
    <col min="4617" max="4617" width="17.140625" style="1" customWidth="1"/>
    <col min="4618" max="4618" width="33.85546875" style="1" bestFit="1" customWidth="1"/>
    <col min="4619" max="4619" width="11.7109375" style="1" customWidth="1"/>
    <col min="4620" max="4620" width="14.140625" style="1" bestFit="1" customWidth="1"/>
    <col min="4621" max="4621" width="10.7109375" style="1" customWidth="1"/>
    <col min="4622" max="4622" width="2.140625" style="1" customWidth="1"/>
    <col min="4623" max="4623" width="9.140625" style="1"/>
    <col min="4624" max="4624" width="15.28515625" style="1" bestFit="1" customWidth="1"/>
    <col min="4625" max="4864" width="9.140625" style="1"/>
    <col min="4865" max="4865" width="12" style="1" customWidth="1"/>
    <col min="4866" max="4866" width="11.140625" style="1" customWidth="1"/>
    <col min="4867" max="4867" width="12.42578125" style="1" customWidth="1"/>
    <col min="4868" max="4868" width="13.7109375" style="1" customWidth="1"/>
    <col min="4869" max="4869" width="13.28515625" style="1" customWidth="1"/>
    <col min="4870" max="4870" width="13.7109375" style="1" customWidth="1"/>
    <col min="4871" max="4871" width="13.140625" style="1" customWidth="1"/>
    <col min="4872" max="4872" width="12.85546875" style="1" customWidth="1"/>
    <col min="4873" max="4873" width="17.140625" style="1" customWidth="1"/>
    <col min="4874" max="4874" width="33.85546875" style="1" bestFit="1" customWidth="1"/>
    <col min="4875" max="4875" width="11.7109375" style="1" customWidth="1"/>
    <col min="4876" max="4876" width="14.140625" style="1" bestFit="1" customWidth="1"/>
    <col min="4877" max="4877" width="10.7109375" style="1" customWidth="1"/>
    <col min="4878" max="4878" width="2.140625" style="1" customWidth="1"/>
    <col min="4879" max="4879" width="9.140625" style="1"/>
    <col min="4880" max="4880" width="15.28515625" style="1" bestFit="1" customWidth="1"/>
    <col min="4881" max="5120" width="9.140625" style="1"/>
    <col min="5121" max="5121" width="12" style="1" customWidth="1"/>
    <col min="5122" max="5122" width="11.140625" style="1" customWidth="1"/>
    <col min="5123" max="5123" width="12.42578125" style="1" customWidth="1"/>
    <col min="5124" max="5124" width="13.7109375" style="1" customWidth="1"/>
    <col min="5125" max="5125" width="13.28515625" style="1" customWidth="1"/>
    <col min="5126" max="5126" width="13.7109375" style="1" customWidth="1"/>
    <col min="5127" max="5127" width="13.140625" style="1" customWidth="1"/>
    <col min="5128" max="5128" width="12.85546875" style="1" customWidth="1"/>
    <col min="5129" max="5129" width="17.140625" style="1" customWidth="1"/>
    <col min="5130" max="5130" width="33.85546875" style="1" bestFit="1" customWidth="1"/>
    <col min="5131" max="5131" width="11.7109375" style="1" customWidth="1"/>
    <col min="5132" max="5132" width="14.140625" style="1" bestFit="1" customWidth="1"/>
    <col min="5133" max="5133" width="10.7109375" style="1" customWidth="1"/>
    <col min="5134" max="5134" width="2.140625" style="1" customWidth="1"/>
    <col min="5135" max="5135" width="9.140625" style="1"/>
    <col min="5136" max="5136" width="15.28515625" style="1" bestFit="1" customWidth="1"/>
    <col min="5137" max="5376" width="9.140625" style="1"/>
    <col min="5377" max="5377" width="12" style="1" customWidth="1"/>
    <col min="5378" max="5378" width="11.140625" style="1" customWidth="1"/>
    <col min="5379" max="5379" width="12.42578125" style="1" customWidth="1"/>
    <col min="5380" max="5380" width="13.7109375" style="1" customWidth="1"/>
    <col min="5381" max="5381" width="13.28515625" style="1" customWidth="1"/>
    <col min="5382" max="5382" width="13.7109375" style="1" customWidth="1"/>
    <col min="5383" max="5383" width="13.140625" style="1" customWidth="1"/>
    <col min="5384" max="5384" width="12.85546875" style="1" customWidth="1"/>
    <col min="5385" max="5385" width="17.140625" style="1" customWidth="1"/>
    <col min="5386" max="5386" width="33.85546875" style="1" bestFit="1" customWidth="1"/>
    <col min="5387" max="5387" width="11.7109375" style="1" customWidth="1"/>
    <col min="5388" max="5388" width="14.140625" style="1" bestFit="1" customWidth="1"/>
    <col min="5389" max="5389" width="10.7109375" style="1" customWidth="1"/>
    <col min="5390" max="5390" width="2.140625" style="1" customWidth="1"/>
    <col min="5391" max="5391" width="9.140625" style="1"/>
    <col min="5392" max="5392" width="15.28515625" style="1" bestFit="1" customWidth="1"/>
    <col min="5393" max="5632" width="9.140625" style="1"/>
    <col min="5633" max="5633" width="12" style="1" customWidth="1"/>
    <col min="5634" max="5634" width="11.140625" style="1" customWidth="1"/>
    <col min="5635" max="5635" width="12.42578125" style="1" customWidth="1"/>
    <col min="5636" max="5636" width="13.7109375" style="1" customWidth="1"/>
    <col min="5637" max="5637" width="13.28515625" style="1" customWidth="1"/>
    <col min="5638" max="5638" width="13.7109375" style="1" customWidth="1"/>
    <col min="5639" max="5639" width="13.140625" style="1" customWidth="1"/>
    <col min="5640" max="5640" width="12.85546875" style="1" customWidth="1"/>
    <col min="5641" max="5641" width="17.140625" style="1" customWidth="1"/>
    <col min="5642" max="5642" width="33.85546875" style="1" bestFit="1" customWidth="1"/>
    <col min="5643" max="5643" width="11.7109375" style="1" customWidth="1"/>
    <col min="5644" max="5644" width="14.140625" style="1" bestFit="1" customWidth="1"/>
    <col min="5645" max="5645" width="10.7109375" style="1" customWidth="1"/>
    <col min="5646" max="5646" width="2.140625" style="1" customWidth="1"/>
    <col min="5647" max="5647" width="9.140625" style="1"/>
    <col min="5648" max="5648" width="15.28515625" style="1" bestFit="1" customWidth="1"/>
    <col min="5649" max="5888" width="9.140625" style="1"/>
    <col min="5889" max="5889" width="12" style="1" customWidth="1"/>
    <col min="5890" max="5890" width="11.140625" style="1" customWidth="1"/>
    <col min="5891" max="5891" width="12.42578125" style="1" customWidth="1"/>
    <col min="5892" max="5892" width="13.7109375" style="1" customWidth="1"/>
    <col min="5893" max="5893" width="13.28515625" style="1" customWidth="1"/>
    <col min="5894" max="5894" width="13.7109375" style="1" customWidth="1"/>
    <col min="5895" max="5895" width="13.140625" style="1" customWidth="1"/>
    <col min="5896" max="5896" width="12.85546875" style="1" customWidth="1"/>
    <col min="5897" max="5897" width="17.140625" style="1" customWidth="1"/>
    <col min="5898" max="5898" width="33.85546875" style="1" bestFit="1" customWidth="1"/>
    <col min="5899" max="5899" width="11.7109375" style="1" customWidth="1"/>
    <col min="5900" max="5900" width="14.140625" style="1" bestFit="1" customWidth="1"/>
    <col min="5901" max="5901" width="10.7109375" style="1" customWidth="1"/>
    <col min="5902" max="5902" width="2.140625" style="1" customWidth="1"/>
    <col min="5903" max="5903" width="9.140625" style="1"/>
    <col min="5904" max="5904" width="15.28515625" style="1" bestFit="1" customWidth="1"/>
    <col min="5905" max="6144" width="9.140625" style="1"/>
    <col min="6145" max="6145" width="12" style="1" customWidth="1"/>
    <col min="6146" max="6146" width="11.140625" style="1" customWidth="1"/>
    <col min="6147" max="6147" width="12.42578125" style="1" customWidth="1"/>
    <col min="6148" max="6148" width="13.7109375" style="1" customWidth="1"/>
    <col min="6149" max="6149" width="13.28515625" style="1" customWidth="1"/>
    <col min="6150" max="6150" width="13.7109375" style="1" customWidth="1"/>
    <col min="6151" max="6151" width="13.140625" style="1" customWidth="1"/>
    <col min="6152" max="6152" width="12.85546875" style="1" customWidth="1"/>
    <col min="6153" max="6153" width="17.140625" style="1" customWidth="1"/>
    <col min="6154" max="6154" width="33.85546875" style="1" bestFit="1" customWidth="1"/>
    <col min="6155" max="6155" width="11.7109375" style="1" customWidth="1"/>
    <col min="6156" max="6156" width="14.140625" style="1" bestFit="1" customWidth="1"/>
    <col min="6157" max="6157" width="10.7109375" style="1" customWidth="1"/>
    <col min="6158" max="6158" width="2.140625" style="1" customWidth="1"/>
    <col min="6159" max="6159" width="9.140625" style="1"/>
    <col min="6160" max="6160" width="15.28515625" style="1" bestFit="1" customWidth="1"/>
    <col min="6161" max="6400" width="9.140625" style="1"/>
    <col min="6401" max="6401" width="12" style="1" customWidth="1"/>
    <col min="6402" max="6402" width="11.140625" style="1" customWidth="1"/>
    <col min="6403" max="6403" width="12.42578125" style="1" customWidth="1"/>
    <col min="6404" max="6404" width="13.7109375" style="1" customWidth="1"/>
    <col min="6405" max="6405" width="13.28515625" style="1" customWidth="1"/>
    <col min="6406" max="6406" width="13.7109375" style="1" customWidth="1"/>
    <col min="6407" max="6407" width="13.140625" style="1" customWidth="1"/>
    <col min="6408" max="6408" width="12.85546875" style="1" customWidth="1"/>
    <col min="6409" max="6409" width="17.140625" style="1" customWidth="1"/>
    <col min="6410" max="6410" width="33.85546875" style="1" bestFit="1" customWidth="1"/>
    <col min="6411" max="6411" width="11.7109375" style="1" customWidth="1"/>
    <col min="6412" max="6412" width="14.140625" style="1" bestFit="1" customWidth="1"/>
    <col min="6413" max="6413" width="10.7109375" style="1" customWidth="1"/>
    <col min="6414" max="6414" width="2.140625" style="1" customWidth="1"/>
    <col min="6415" max="6415" width="9.140625" style="1"/>
    <col min="6416" max="6416" width="15.28515625" style="1" bestFit="1" customWidth="1"/>
    <col min="6417" max="6656" width="9.140625" style="1"/>
    <col min="6657" max="6657" width="12" style="1" customWidth="1"/>
    <col min="6658" max="6658" width="11.140625" style="1" customWidth="1"/>
    <col min="6659" max="6659" width="12.42578125" style="1" customWidth="1"/>
    <col min="6660" max="6660" width="13.7109375" style="1" customWidth="1"/>
    <col min="6661" max="6661" width="13.28515625" style="1" customWidth="1"/>
    <col min="6662" max="6662" width="13.7109375" style="1" customWidth="1"/>
    <col min="6663" max="6663" width="13.140625" style="1" customWidth="1"/>
    <col min="6664" max="6664" width="12.85546875" style="1" customWidth="1"/>
    <col min="6665" max="6665" width="17.140625" style="1" customWidth="1"/>
    <col min="6666" max="6666" width="33.85546875" style="1" bestFit="1" customWidth="1"/>
    <col min="6667" max="6667" width="11.7109375" style="1" customWidth="1"/>
    <col min="6668" max="6668" width="14.140625" style="1" bestFit="1" customWidth="1"/>
    <col min="6669" max="6669" width="10.7109375" style="1" customWidth="1"/>
    <col min="6670" max="6670" width="2.140625" style="1" customWidth="1"/>
    <col min="6671" max="6671" width="9.140625" style="1"/>
    <col min="6672" max="6672" width="15.28515625" style="1" bestFit="1" customWidth="1"/>
    <col min="6673" max="6912" width="9.140625" style="1"/>
    <col min="6913" max="6913" width="12" style="1" customWidth="1"/>
    <col min="6914" max="6914" width="11.140625" style="1" customWidth="1"/>
    <col min="6915" max="6915" width="12.42578125" style="1" customWidth="1"/>
    <col min="6916" max="6916" width="13.7109375" style="1" customWidth="1"/>
    <col min="6917" max="6917" width="13.28515625" style="1" customWidth="1"/>
    <col min="6918" max="6918" width="13.7109375" style="1" customWidth="1"/>
    <col min="6919" max="6919" width="13.140625" style="1" customWidth="1"/>
    <col min="6920" max="6920" width="12.85546875" style="1" customWidth="1"/>
    <col min="6921" max="6921" width="17.140625" style="1" customWidth="1"/>
    <col min="6922" max="6922" width="33.85546875" style="1" bestFit="1" customWidth="1"/>
    <col min="6923" max="6923" width="11.7109375" style="1" customWidth="1"/>
    <col min="6924" max="6924" width="14.140625" style="1" bestFit="1" customWidth="1"/>
    <col min="6925" max="6925" width="10.7109375" style="1" customWidth="1"/>
    <col min="6926" max="6926" width="2.140625" style="1" customWidth="1"/>
    <col min="6927" max="6927" width="9.140625" style="1"/>
    <col min="6928" max="6928" width="15.28515625" style="1" bestFit="1" customWidth="1"/>
    <col min="6929" max="7168" width="9.140625" style="1"/>
    <col min="7169" max="7169" width="12" style="1" customWidth="1"/>
    <col min="7170" max="7170" width="11.140625" style="1" customWidth="1"/>
    <col min="7171" max="7171" width="12.42578125" style="1" customWidth="1"/>
    <col min="7172" max="7172" width="13.7109375" style="1" customWidth="1"/>
    <col min="7173" max="7173" width="13.28515625" style="1" customWidth="1"/>
    <col min="7174" max="7174" width="13.7109375" style="1" customWidth="1"/>
    <col min="7175" max="7175" width="13.140625" style="1" customWidth="1"/>
    <col min="7176" max="7176" width="12.85546875" style="1" customWidth="1"/>
    <col min="7177" max="7177" width="17.140625" style="1" customWidth="1"/>
    <col min="7178" max="7178" width="33.85546875" style="1" bestFit="1" customWidth="1"/>
    <col min="7179" max="7179" width="11.7109375" style="1" customWidth="1"/>
    <col min="7180" max="7180" width="14.140625" style="1" bestFit="1" customWidth="1"/>
    <col min="7181" max="7181" width="10.7109375" style="1" customWidth="1"/>
    <col min="7182" max="7182" width="2.140625" style="1" customWidth="1"/>
    <col min="7183" max="7183" width="9.140625" style="1"/>
    <col min="7184" max="7184" width="15.28515625" style="1" bestFit="1" customWidth="1"/>
    <col min="7185" max="7424" width="9.140625" style="1"/>
    <col min="7425" max="7425" width="12" style="1" customWidth="1"/>
    <col min="7426" max="7426" width="11.140625" style="1" customWidth="1"/>
    <col min="7427" max="7427" width="12.42578125" style="1" customWidth="1"/>
    <col min="7428" max="7428" width="13.7109375" style="1" customWidth="1"/>
    <col min="7429" max="7429" width="13.28515625" style="1" customWidth="1"/>
    <col min="7430" max="7430" width="13.7109375" style="1" customWidth="1"/>
    <col min="7431" max="7431" width="13.140625" style="1" customWidth="1"/>
    <col min="7432" max="7432" width="12.85546875" style="1" customWidth="1"/>
    <col min="7433" max="7433" width="17.140625" style="1" customWidth="1"/>
    <col min="7434" max="7434" width="33.85546875" style="1" bestFit="1" customWidth="1"/>
    <col min="7435" max="7435" width="11.7109375" style="1" customWidth="1"/>
    <col min="7436" max="7436" width="14.140625" style="1" bestFit="1" customWidth="1"/>
    <col min="7437" max="7437" width="10.7109375" style="1" customWidth="1"/>
    <col min="7438" max="7438" width="2.140625" style="1" customWidth="1"/>
    <col min="7439" max="7439" width="9.140625" style="1"/>
    <col min="7440" max="7440" width="15.28515625" style="1" bestFit="1" customWidth="1"/>
    <col min="7441" max="7680" width="9.140625" style="1"/>
    <col min="7681" max="7681" width="12" style="1" customWidth="1"/>
    <col min="7682" max="7682" width="11.140625" style="1" customWidth="1"/>
    <col min="7683" max="7683" width="12.42578125" style="1" customWidth="1"/>
    <col min="7684" max="7684" width="13.7109375" style="1" customWidth="1"/>
    <col min="7685" max="7685" width="13.28515625" style="1" customWidth="1"/>
    <col min="7686" max="7686" width="13.7109375" style="1" customWidth="1"/>
    <col min="7687" max="7687" width="13.140625" style="1" customWidth="1"/>
    <col min="7688" max="7688" width="12.85546875" style="1" customWidth="1"/>
    <col min="7689" max="7689" width="17.140625" style="1" customWidth="1"/>
    <col min="7690" max="7690" width="33.85546875" style="1" bestFit="1" customWidth="1"/>
    <col min="7691" max="7691" width="11.7109375" style="1" customWidth="1"/>
    <col min="7692" max="7692" width="14.140625" style="1" bestFit="1" customWidth="1"/>
    <col min="7693" max="7693" width="10.7109375" style="1" customWidth="1"/>
    <col min="7694" max="7694" width="2.140625" style="1" customWidth="1"/>
    <col min="7695" max="7695" width="9.140625" style="1"/>
    <col min="7696" max="7696" width="15.28515625" style="1" bestFit="1" customWidth="1"/>
    <col min="7697" max="7936" width="9.140625" style="1"/>
    <col min="7937" max="7937" width="12" style="1" customWidth="1"/>
    <col min="7938" max="7938" width="11.140625" style="1" customWidth="1"/>
    <col min="7939" max="7939" width="12.42578125" style="1" customWidth="1"/>
    <col min="7940" max="7940" width="13.7109375" style="1" customWidth="1"/>
    <col min="7941" max="7941" width="13.28515625" style="1" customWidth="1"/>
    <col min="7942" max="7942" width="13.7109375" style="1" customWidth="1"/>
    <col min="7943" max="7943" width="13.140625" style="1" customWidth="1"/>
    <col min="7944" max="7944" width="12.85546875" style="1" customWidth="1"/>
    <col min="7945" max="7945" width="17.140625" style="1" customWidth="1"/>
    <col min="7946" max="7946" width="33.85546875" style="1" bestFit="1" customWidth="1"/>
    <col min="7947" max="7947" width="11.7109375" style="1" customWidth="1"/>
    <col min="7948" max="7948" width="14.140625" style="1" bestFit="1" customWidth="1"/>
    <col min="7949" max="7949" width="10.7109375" style="1" customWidth="1"/>
    <col min="7950" max="7950" width="2.140625" style="1" customWidth="1"/>
    <col min="7951" max="7951" width="9.140625" style="1"/>
    <col min="7952" max="7952" width="15.28515625" style="1" bestFit="1" customWidth="1"/>
    <col min="7953" max="8192" width="9.140625" style="1"/>
    <col min="8193" max="8193" width="12" style="1" customWidth="1"/>
    <col min="8194" max="8194" width="11.140625" style="1" customWidth="1"/>
    <col min="8195" max="8195" width="12.42578125" style="1" customWidth="1"/>
    <col min="8196" max="8196" width="13.7109375" style="1" customWidth="1"/>
    <col min="8197" max="8197" width="13.28515625" style="1" customWidth="1"/>
    <col min="8198" max="8198" width="13.7109375" style="1" customWidth="1"/>
    <col min="8199" max="8199" width="13.140625" style="1" customWidth="1"/>
    <col min="8200" max="8200" width="12.85546875" style="1" customWidth="1"/>
    <col min="8201" max="8201" width="17.140625" style="1" customWidth="1"/>
    <col min="8202" max="8202" width="33.85546875" style="1" bestFit="1" customWidth="1"/>
    <col min="8203" max="8203" width="11.7109375" style="1" customWidth="1"/>
    <col min="8204" max="8204" width="14.140625" style="1" bestFit="1" customWidth="1"/>
    <col min="8205" max="8205" width="10.7109375" style="1" customWidth="1"/>
    <col min="8206" max="8206" width="2.140625" style="1" customWidth="1"/>
    <col min="8207" max="8207" width="9.140625" style="1"/>
    <col min="8208" max="8208" width="15.28515625" style="1" bestFit="1" customWidth="1"/>
    <col min="8209" max="8448" width="9.140625" style="1"/>
    <col min="8449" max="8449" width="12" style="1" customWidth="1"/>
    <col min="8450" max="8450" width="11.140625" style="1" customWidth="1"/>
    <col min="8451" max="8451" width="12.42578125" style="1" customWidth="1"/>
    <col min="8452" max="8452" width="13.7109375" style="1" customWidth="1"/>
    <col min="8453" max="8453" width="13.28515625" style="1" customWidth="1"/>
    <col min="8454" max="8454" width="13.7109375" style="1" customWidth="1"/>
    <col min="8455" max="8455" width="13.140625" style="1" customWidth="1"/>
    <col min="8456" max="8456" width="12.85546875" style="1" customWidth="1"/>
    <col min="8457" max="8457" width="17.140625" style="1" customWidth="1"/>
    <col min="8458" max="8458" width="33.85546875" style="1" bestFit="1" customWidth="1"/>
    <col min="8459" max="8459" width="11.7109375" style="1" customWidth="1"/>
    <col min="8460" max="8460" width="14.140625" style="1" bestFit="1" customWidth="1"/>
    <col min="8461" max="8461" width="10.7109375" style="1" customWidth="1"/>
    <col min="8462" max="8462" width="2.140625" style="1" customWidth="1"/>
    <col min="8463" max="8463" width="9.140625" style="1"/>
    <col min="8464" max="8464" width="15.28515625" style="1" bestFit="1" customWidth="1"/>
    <col min="8465" max="8704" width="9.140625" style="1"/>
    <col min="8705" max="8705" width="12" style="1" customWidth="1"/>
    <col min="8706" max="8706" width="11.140625" style="1" customWidth="1"/>
    <col min="8707" max="8707" width="12.42578125" style="1" customWidth="1"/>
    <col min="8708" max="8708" width="13.7109375" style="1" customWidth="1"/>
    <col min="8709" max="8709" width="13.28515625" style="1" customWidth="1"/>
    <col min="8710" max="8710" width="13.7109375" style="1" customWidth="1"/>
    <col min="8711" max="8711" width="13.140625" style="1" customWidth="1"/>
    <col min="8712" max="8712" width="12.85546875" style="1" customWidth="1"/>
    <col min="8713" max="8713" width="17.140625" style="1" customWidth="1"/>
    <col min="8714" max="8714" width="33.85546875" style="1" bestFit="1" customWidth="1"/>
    <col min="8715" max="8715" width="11.7109375" style="1" customWidth="1"/>
    <col min="8716" max="8716" width="14.140625" style="1" bestFit="1" customWidth="1"/>
    <col min="8717" max="8717" width="10.7109375" style="1" customWidth="1"/>
    <col min="8718" max="8718" width="2.140625" style="1" customWidth="1"/>
    <col min="8719" max="8719" width="9.140625" style="1"/>
    <col min="8720" max="8720" width="15.28515625" style="1" bestFit="1" customWidth="1"/>
    <col min="8721" max="8960" width="9.140625" style="1"/>
    <col min="8961" max="8961" width="12" style="1" customWidth="1"/>
    <col min="8962" max="8962" width="11.140625" style="1" customWidth="1"/>
    <col min="8963" max="8963" width="12.42578125" style="1" customWidth="1"/>
    <col min="8964" max="8964" width="13.7109375" style="1" customWidth="1"/>
    <col min="8965" max="8965" width="13.28515625" style="1" customWidth="1"/>
    <col min="8966" max="8966" width="13.7109375" style="1" customWidth="1"/>
    <col min="8967" max="8967" width="13.140625" style="1" customWidth="1"/>
    <col min="8968" max="8968" width="12.85546875" style="1" customWidth="1"/>
    <col min="8969" max="8969" width="17.140625" style="1" customWidth="1"/>
    <col min="8970" max="8970" width="33.85546875" style="1" bestFit="1" customWidth="1"/>
    <col min="8971" max="8971" width="11.7109375" style="1" customWidth="1"/>
    <col min="8972" max="8972" width="14.140625" style="1" bestFit="1" customWidth="1"/>
    <col min="8973" max="8973" width="10.7109375" style="1" customWidth="1"/>
    <col min="8974" max="8974" width="2.140625" style="1" customWidth="1"/>
    <col min="8975" max="8975" width="9.140625" style="1"/>
    <col min="8976" max="8976" width="15.28515625" style="1" bestFit="1" customWidth="1"/>
    <col min="8977" max="9216" width="9.140625" style="1"/>
    <col min="9217" max="9217" width="12" style="1" customWidth="1"/>
    <col min="9218" max="9218" width="11.140625" style="1" customWidth="1"/>
    <col min="9219" max="9219" width="12.42578125" style="1" customWidth="1"/>
    <col min="9220" max="9220" width="13.7109375" style="1" customWidth="1"/>
    <col min="9221" max="9221" width="13.28515625" style="1" customWidth="1"/>
    <col min="9222" max="9222" width="13.7109375" style="1" customWidth="1"/>
    <col min="9223" max="9223" width="13.140625" style="1" customWidth="1"/>
    <col min="9224" max="9224" width="12.85546875" style="1" customWidth="1"/>
    <col min="9225" max="9225" width="17.140625" style="1" customWidth="1"/>
    <col min="9226" max="9226" width="33.85546875" style="1" bestFit="1" customWidth="1"/>
    <col min="9227" max="9227" width="11.7109375" style="1" customWidth="1"/>
    <col min="9228" max="9228" width="14.140625" style="1" bestFit="1" customWidth="1"/>
    <col min="9229" max="9229" width="10.7109375" style="1" customWidth="1"/>
    <col min="9230" max="9230" width="2.140625" style="1" customWidth="1"/>
    <col min="9231" max="9231" width="9.140625" style="1"/>
    <col min="9232" max="9232" width="15.28515625" style="1" bestFit="1" customWidth="1"/>
    <col min="9233" max="9472" width="9.140625" style="1"/>
    <col min="9473" max="9473" width="12" style="1" customWidth="1"/>
    <col min="9474" max="9474" width="11.140625" style="1" customWidth="1"/>
    <col min="9475" max="9475" width="12.42578125" style="1" customWidth="1"/>
    <col min="9476" max="9476" width="13.7109375" style="1" customWidth="1"/>
    <col min="9477" max="9477" width="13.28515625" style="1" customWidth="1"/>
    <col min="9478" max="9478" width="13.7109375" style="1" customWidth="1"/>
    <col min="9479" max="9479" width="13.140625" style="1" customWidth="1"/>
    <col min="9480" max="9480" width="12.85546875" style="1" customWidth="1"/>
    <col min="9481" max="9481" width="17.140625" style="1" customWidth="1"/>
    <col min="9482" max="9482" width="33.85546875" style="1" bestFit="1" customWidth="1"/>
    <col min="9483" max="9483" width="11.7109375" style="1" customWidth="1"/>
    <col min="9484" max="9484" width="14.140625" style="1" bestFit="1" customWidth="1"/>
    <col min="9485" max="9485" width="10.7109375" style="1" customWidth="1"/>
    <col min="9486" max="9486" width="2.140625" style="1" customWidth="1"/>
    <col min="9487" max="9487" width="9.140625" style="1"/>
    <col min="9488" max="9488" width="15.28515625" style="1" bestFit="1" customWidth="1"/>
    <col min="9489" max="9728" width="9.140625" style="1"/>
    <col min="9729" max="9729" width="12" style="1" customWidth="1"/>
    <col min="9730" max="9730" width="11.140625" style="1" customWidth="1"/>
    <col min="9731" max="9731" width="12.42578125" style="1" customWidth="1"/>
    <col min="9732" max="9732" width="13.7109375" style="1" customWidth="1"/>
    <col min="9733" max="9733" width="13.28515625" style="1" customWidth="1"/>
    <col min="9734" max="9734" width="13.7109375" style="1" customWidth="1"/>
    <col min="9735" max="9735" width="13.140625" style="1" customWidth="1"/>
    <col min="9736" max="9736" width="12.85546875" style="1" customWidth="1"/>
    <col min="9737" max="9737" width="17.140625" style="1" customWidth="1"/>
    <col min="9738" max="9738" width="33.85546875" style="1" bestFit="1" customWidth="1"/>
    <col min="9739" max="9739" width="11.7109375" style="1" customWidth="1"/>
    <col min="9740" max="9740" width="14.140625" style="1" bestFit="1" customWidth="1"/>
    <col min="9741" max="9741" width="10.7109375" style="1" customWidth="1"/>
    <col min="9742" max="9742" width="2.140625" style="1" customWidth="1"/>
    <col min="9743" max="9743" width="9.140625" style="1"/>
    <col min="9744" max="9744" width="15.28515625" style="1" bestFit="1" customWidth="1"/>
    <col min="9745" max="9984" width="9.140625" style="1"/>
    <col min="9985" max="9985" width="12" style="1" customWidth="1"/>
    <col min="9986" max="9986" width="11.140625" style="1" customWidth="1"/>
    <col min="9987" max="9987" width="12.42578125" style="1" customWidth="1"/>
    <col min="9988" max="9988" width="13.7109375" style="1" customWidth="1"/>
    <col min="9989" max="9989" width="13.28515625" style="1" customWidth="1"/>
    <col min="9990" max="9990" width="13.7109375" style="1" customWidth="1"/>
    <col min="9991" max="9991" width="13.140625" style="1" customWidth="1"/>
    <col min="9992" max="9992" width="12.85546875" style="1" customWidth="1"/>
    <col min="9993" max="9993" width="17.140625" style="1" customWidth="1"/>
    <col min="9994" max="9994" width="33.85546875" style="1" bestFit="1" customWidth="1"/>
    <col min="9995" max="9995" width="11.7109375" style="1" customWidth="1"/>
    <col min="9996" max="9996" width="14.140625" style="1" bestFit="1" customWidth="1"/>
    <col min="9997" max="9997" width="10.7109375" style="1" customWidth="1"/>
    <col min="9998" max="9998" width="2.140625" style="1" customWidth="1"/>
    <col min="9999" max="9999" width="9.140625" style="1"/>
    <col min="10000" max="10000" width="15.28515625" style="1" bestFit="1" customWidth="1"/>
    <col min="10001" max="10240" width="9.140625" style="1"/>
    <col min="10241" max="10241" width="12" style="1" customWidth="1"/>
    <col min="10242" max="10242" width="11.140625" style="1" customWidth="1"/>
    <col min="10243" max="10243" width="12.42578125" style="1" customWidth="1"/>
    <col min="10244" max="10244" width="13.7109375" style="1" customWidth="1"/>
    <col min="10245" max="10245" width="13.28515625" style="1" customWidth="1"/>
    <col min="10246" max="10246" width="13.7109375" style="1" customWidth="1"/>
    <col min="10247" max="10247" width="13.140625" style="1" customWidth="1"/>
    <col min="10248" max="10248" width="12.85546875" style="1" customWidth="1"/>
    <col min="10249" max="10249" width="17.140625" style="1" customWidth="1"/>
    <col min="10250" max="10250" width="33.85546875" style="1" bestFit="1" customWidth="1"/>
    <col min="10251" max="10251" width="11.7109375" style="1" customWidth="1"/>
    <col min="10252" max="10252" width="14.140625" style="1" bestFit="1" customWidth="1"/>
    <col min="10253" max="10253" width="10.7109375" style="1" customWidth="1"/>
    <col min="10254" max="10254" width="2.140625" style="1" customWidth="1"/>
    <col min="10255" max="10255" width="9.140625" style="1"/>
    <col min="10256" max="10256" width="15.28515625" style="1" bestFit="1" customWidth="1"/>
    <col min="10257" max="10496" width="9.140625" style="1"/>
    <col min="10497" max="10497" width="12" style="1" customWidth="1"/>
    <col min="10498" max="10498" width="11.140625" style="1" customWidth="1"/>
    <col min="10499" max="10499" width="12.42578125" style="1" customWidth="1"/>
    <col min="10500" max="10500" width="13.7109375" style="1" customWidth="1"/>
    <col min="10501" max="10501" width="13.28515625" style="1" customWidth="1"/>
    <col min="10502" max="10502" width="13.7109375" style="1" customWidth="1"/>
    <col min="10503" max="10503" width="13.140625" style="1" customWidth="1"/>
    <col min="10504" max="10504" width="12.85546875" style="1" customWidth="1"/>
    <col min="10505" max="10505" width="17.140625" style="1" customWidth="1"/>
    <col min="10506" max="10506" width="33.85546875" style="1" bestFit="1" customWidth="1"/>
    <col min="10507" max="10507" width="11.7109375" style="1" customWidth="1"/>
    <col min="10508" max="10508" width="14.140625" style="1" bestFit="1" customWidth="1"/>
    <col min="10509" max="10509" width="10.7109375" style="1" customWidth="1"/>
    <col min="10510" max="10510" width="2.140625" style="1" customWidth="1"/>
    <col min="10511" max="10511" width="9.140625" style="1"/>
    <col min="10512" max="10512" width="15.28515625" style="1" bestFit="1" customWidth="1"/>
    <col min="10513" max="10752" width="9.140625" style="1"/>
    <col min="10753" max="10753" width="12" style="1" customWidth="1"/>
    <col min="10754" max="10754" width="11.140625" style="1" customWidth="1"/>
    <col min="10755" max="10755" width="12.42578125" style="1" customWidth="1"/>
    <col min="10756" max="10756" width="13.7109375" style="1" customWidth="1"/>
    <col min="10757" max="10757" width="13.28515625" style="1" customWidth="1"/>
    <col min="10758" max="10758" width="13.7109375" style="1" customWidth="1"/>
    <col min="10759" max="10759" width="13.140625" style="1" customWidth="1"/>
    <col min="10760" max="10760" width="12.85546875" style="1" customWidth="1"/>
    <col min="10761" max="10761" width="17.140625" style="1" customWidth="1"/>
    <col min="10762" max="10762" width="33.85546875" style="1" bestFit="1" customWidth="1"/>
    <col min="10763" max="10763" width="11.7109375" style="1" customWidth="1"/>
    <col min="10764" max="10764" width="14.140625" style="1" bestFit="1" customWidth="1"/>
    <col min="10765" max="10765" width="10.7109375" style="1" customWidth="1"/>
    <col min="10766" max="10766" width="2.140625" style="1" customWidth="1"/>
    <col min="10767" max="10767" width="9.140625" style="1"/>
    <col min="10768" max="10768" width="15.28515625" style="1" bestFit="1" customWidth="1"/>
    <col min="10769" max="11008" width="9.140625" style="1"/>
    <col min="11009" max="11009" width="12" style="1" customWidth="1"/>
    <col min="11010" max="11010" width="11.140625" style="1" customWidth="1"/>
    <col min="11011" max="11011" width="12.42578125" style="1" customWidth="1"/>
    <col min="11012" max="11012" width="13.7109375" style="1" customWidth="1"/>
    <col min="11013" max="11013" width="13.28515625" style="1" customWidth="1"/>
    <col min="11014" max="11014" width="13.7109375" style="1" customWidth="1"/>
    <col min="11015" max="11015" width="13.140625" style="1" customWidth="1"/>
    <col min="11016" max="11016" width="12.85546875" style="1" customWidth="1"/>
    <col min="11017" max="11017" width="17.140625" style="1" customWidth="1"/>
    <col min="11018" max="11018" width="33.85546875" style="1" bestFit="1" customWidth="1"/>
    <col min="11019" max="11019" width="11.7109375" style="1" customWidth="1"/>
    <col min="11020" max="11020" width="14.140625" style="1" bestFit="1" customWidth="1"/>
    <col min="11021" max="11021" width="10.7109375" style="1" customWidth="1"/>
    <col min="11022" max="11022" width="2.140625" style="1" customWidth="1"/>
    <col min="11023" max="11023" width="9.140625" style="1"/>
    <col min="11024" max="11024" width="15.28515625" style="1" bestFit="1" customWidth="1"/>
    <col min="11025" max="11264" width="9.140625" style="1"/>
    <col min="11265" max="11265" width="12" style="1" customWidth="1"/>
    <col min="11266" max="11266" width="11.140625" style="1" customWidth="1"/>
    <col min="11267" max="11267" width="12.42578125" style="1" customWidth="1"/>
    <col min="11268" max="11268" width="13.7109375" style="1" customWidth="1"/>
    <col min="11269" max="11269" width="13.28515625" style="1" customWidth="1"/>
    <col min="11270" max="11270" width="13.7109375" style="1" customWidth="1"/>
    <col min="11271" max="11271" width="13.140625" style="1" customWidth="1"/>
    <col min="11272" max="11272" width="12.85546875" style="1" customWidth="1"/>
    <col min="11273" max="11273" width="17.140625" style="1" customWidth="1"/>
    <col min="11274" max="11274" width="33.85546875" style="1" bestFit="1" customWidth="1"/>
    <col min="11275" max="11275" width="11.7109375" style="1" customWidth="1"/>
    <col min="11276" max="11276" width="14.140625" style="1" bestFit="1" customWidth="1"/>
    <col min="11277" max="11277" width="10.7109375" style="1" customWidth="1"/>
    <col min="11278" max="11278" width="2.140625" style="1" customWidth="1"/>
    <col min="11279" max="11279" width="9.140625" style="1"/>
    <col min="11280" max="11280" width="15.28515625" style="1" bestFit="1" customWidth="1"/>
    <col min="11281" max="11520" width="9.140625" style="1"/>
    <col min="11521" max="11521" width="12" style="1" customWidth="1"/>
    <col min="11522" max="11522" width="11.140625" style="1" customWidth="1"/>
    <col min="11523" max="11523" width="12.42578125" style="1" customWidth="1"/>
    <col min="11524" max="11524" width="13.7109375" style="1" customWidth="1"/>
    <col min="11525" max="11525" width="13.28515625" style="1" customWidth="1"/>
    <col min="11526" max="11526" width="13.7109375" style="1" customWidth="1"/>
    <col min="11527" max="11527" width="13.140625" style="1" customWidth="1"/>
    <col min="11528" max="11528" width="12.85546875" style="1" customWidth="1"/>
    <col min="11529" max="11529" width="17.140625" style="1" customWidth="1"/>
    <col min="11530" max="11530" width="33.85546875" style="1" bestFit="1" customWidth="1"/>
    <col min="11531" max="11531" width="11.7109375" style="1" customWidth="1"/>
    <col min="11532" max="11532" width="14.140625" style="1" bestFit="1" customWidth="1"/>
    <col min="11533" max="11533" width="10.7109375" style="1" customWidth="1"/>
    <col min="11534" max="11534" width="2.140625" style="1" customWidth="1"/>
    <col min="11535" max="11535" width="9.140625" style="1"/>
    <col min="11536" max="11536" width="15.28515625" style="1" bestFit="1" customWidth="1"/>
    <col min="11537" max="11776" width="9.140625" style="1"/>
    <col min="11777" max="11777" width="12" style="1" customWidth="1"/>
    <col min="11778" max="11778" width="11.140625" style="1" customWidth="1"/>
    <col min="11779" max="11779" width="12.42578125" style="1" customWidth="1"/>
    <col min="11780" max="11780" width="13.7109375" style="1" customWidth="1"/>
    <col min="11781" max="11781" width="13.28515625" style="1" customWidth="1"/>
    <col min="11782" max="11782" width="13.7109375" style="1" customWidth="1"/>
    <col min="11783" max="11783" width="13.140625" style="1" customWidth="1"/>
    <col min="11784" max="11784" width="12.85546875" style="1" customWidth="1"/>
    <col min="11785" max="11785" width="17.140625" style="1" customWidth="1"/>
    <col min="11786" max="11786" width="33.85546875" style="1" bestFit="1" customWidth="1"/>
    <col min="11787" max="11787" width="11.7109375" style="1" customWidth="1"/>
    <col min="11788" max="11788" width="14.140625" style="1" bestFit="1" customWidth="1"/>
    <col min="11789" max="11789" width="10.7109375" style="1" customWidth="1"/>
    <col min="11790" max="11790" width="2.140625" style="1" customWidth="1"/>
    <col min="11791" max="11791" width="9.140625" style="1"/>
    <col min="11792" max="11792" width="15.28515625" style="1" bestFit="1" customWidth="1"/>
    <col min="11793" max="12032" width="9.140625" style="1"/>
    <col min="12033" max="12033" width="12" style="1" customWidth="1"/>
    <col min="12034" max="12034" width="11.140625" style="1" customWidth="1"/>
    <col min="12035" max="12035" width="12.42578125" style="1" customWidth="1"/>
    <col min="12036" max="12036" width="13.7109375" style="1" customWidth="1"/>
    <col min="12037" max="12037" width="13.28515625" style="1" customWidth="1"/>
    <col min="12038" max="12038" width="13.7109375" style="1" customWidth="1"/>
    <col min="12039" max="12039" width="13.140625" style="1" customWidth="1"/>
    <col min="12040" max="12040" width="12.85546875" style="1" customWidth="1"/>
    <col min="12041" max="12041" width="17.140625" style="1" customWidth="1"/>
    <col min="12042" max="12042" width="33.85546875" style="1" bestFit="1" customWidth="1"/>
    <col min="12043" max="12043" width="11.7109375" style="1" customWidth="1"/>
    <col min="12044" max="12044" width="14.140625" style="1" bestFit="1" customWidth="1"/>
    <col min="12045" max="12045" width="10.7109375" style="1" customWidth="1"/>
    <col min="12046" max="12046" width="2.140625" style="1" customWidth="1"/>
    <col min="12047" max="12047" width="9.140625" style="1"/>
    <col min="12048" max="12048" width="15.28515625" style="1" bestFit="1" customWidth="1"/>
    <col min="12049" max="12288" width="9.140625" style="1"/>
    <col min="12289" max="12289" width="12" style="1" customWidth="1"/>
    <col min="12290" max="12290" width="11.140625" style="1" customWidth="1"/>
    <col min="12291" max="12291" width="12.42578125" style="1" customWidth="1"/>
    <col min="12292" max="12292" width="13.7109375" style="1" customWidth="1"/>
    <col min="12293" max="12293" width="13.28515625" style="1" customWidth="1"/>
    <col min="12294" max="12294" width="13.7109375" style="1" customWidth="1"/>
    <col min="12295" max="12295" width="13.140625" style="1" customWidth="1"/>
    <col min="12296" max="12296" width="12.85546875" style="1" customWidth="1"/>
    <col min="12297" max="12297" width="17.140625" style="1" customWidth="1"/>
    <col min="12298" max="12298" width="33.85546875" style="1" bestFit="1" customWidth="1"/>
    <col min="12299" max="12299" width="11.7109375" style="1" customWidth="1"/>
    <col min="12300" max="12300" width="14.140625" style="1" bestFit="1" customWidth="1"/>
    <col min="12301" max="12301" width="10.7109375" style="1" customWidth="1"/>
    <col min="12302" max="12302" width="2.140625" style="1" customWidth="1"/>
    <col min="12303" max="12303" width="9.140625" style="1"/>
    <col min="12304" max="12304" width="15.28515625" style="1" bestFit="1" customWidth="1"/>
    <col min="12305" max="12544" width="9.140625" style="1"/>
    <col min="12545" max="12545" width="12" style="1" customWidth="1"/>
    <col min="12546" max="12546" width="11.140625" style="1" customWidth="1"/>
    <col min="12547" max="12547" width="12.42578125" style="1" customWidth="1"/>
    <col min="12548" max="12548" width="13.7109375" style="1" customWidth="1"/>
    <col min="12549" max="12549" width="13.28515625" style="1" customWidth="1"/>
    <col min="12550" max="12550" width="13.7109375" style="1" customWidth="1"/>
    <col min="12551" max="12551" width="13.140625" style="1" customWidth="1"/>
    <col min="12552" max="12552" width="12.85546875" style="1" customWidth="1"/>
    <col min="12553" max="12553" width="17.140625" style="1" customWidth="1"/>
    <col min="12554" max="12554" width="33.85546875" style="1" bestFit="1" customWidth="1"/>
    <col min="12555" max="12555" width="11.7109375" style="1" customWidth="1"/>
    <col min="12556" max="12556" width="14.140625" style="1" bestFit="1" customWidth="1"/>
    <col min="12557" max="12557" width="10.7109375" style="1" customWidth="1"/>
    <col min="12558" max="12558" width="2.140625" style="1" customWidth="1"/>
    <col min="12559" max="12559" width="9.140625" style="1"/>
    <col min="12560" max="12560" width="15.28515625" style="1" bestFit="1" customWidth="1"/>
    <col min="12561" max="12800" width="9.140625" style="1"/>
    <col min="12801" max="12801" width="12" style="1" customWidth="1"/>
    <col min="12802" max="12802" width="11.140625" style="1" customWidth="1"/>
    <col min="12803" max="12803" width="12.42578125" style="1" customWidth="1"/>
    <col min="12804" max="12804" width="13.7109375" style="1" customWidth="1"/>
    <col min="12805" max="12805" width="13.28515625" style="1" customWidth="1"/>
    <col min="12806" max="12806" width="13.7109375" style="1" customWidth="1"/>
    <col min="12807" max="12807" width="13.140625" style="1" customWidth="1"/>
    <col min="12808" max="12808" width="12.85546875" style="1" customWidth="1"/>
    <col min="12809" max="12809" width="17.140625" style="1" customWidth="1"/>
    <col min="12810" max="12810" width="33.85546875" style="1" bestFit="1" customWidth="1"/>
    <col min="12811" max="12811" width="11.7109375" style="1" customWidth="1"/>
    <col min="12812" max="12812" width="14.140625" style="1" bestFit="1" customWidth="1"/>
    <col min="12813" max="12813" width="10.7109375" style="1" customWidth="1"/>
    <col min="12814" max="12814" width="2.140625" style="1" customWidth="1"/>
    <col min="12815" max="12815" width="9.140625" style="1"/>
    <col min="12816" max="12816" width="15.28515625" style="1" bestFit="1" customWidth="1"/>
    <col min="12817" max="13056" width="9.140625" style="1"/>
    <col min="13057" max="13057" width="12" style="1" customWidth="1"/>
    <col min="13058" max="13058" width="11.140625" style="1" customWidth="1"/>
    <col min="13059" max="13059" width="12.42578125" style="1" customWidth="1"/>
    <col min="13060" max="13060" width="13.7109375" style="1" customWidth="1"/>
    <col min="13061" max="13061" width="13.28515625" style="1" customWidth="1"/>
    <col min="13062" max="13062" width="13.7109375" style="1" customWidth="1"/>
    <col min="13063" max="13063" width="13.140625" style="1" customWidth="1"/>
    <col min="13064" max="13064" width="12.85546875" style="1" customWidth="1"/>
    <col min="13065" max="13065" width="17.140625" style="1" customWidth="1"/>
    <col min="13066" max="13066" width="33.85546875" style="1" bestFit="1" customWidth="1"/>
    <col min="13067" max="13067" width="11.7109375" style="1" customWidth="1"/>
    <col min="13068" max="13068" width="14.140625" style="1" bestFit="1" customWidth="1"/>
    <col min="13069" max="13069" width="10.7109375" style="1" customWidth="1"/>
    <col min="13070" max="13070" width="2.140625" style="1" customWidth="1"/>
    <col min="13071" max="13071" width="9.140625" style="1"/>
    <col min="13072" max="13072" width="15.28515625" style="1" bestFit="1" customWidth="1"/>
    <col min="13073" max="13312" width="9.140625" style="1"/>
    <col min="13313" max="13313" width="12" style="1" customWidth="1"/>
    <col min="13314" max="13314" width="11.140625" style="1" customWidth="1"/>
    <col min="13315" max="13315" width="12.42578125" style="1" customWidth="1"/>
    <col min="13316" max="13316" width="13.7109375" style="1" customWidth="1"/>
    <col min="13317" max="13317" width="13.28515625" style="1" customWidth="1"/>
    <col min="13318" max="13318" width="13.7109375" style="1" customWidth="1"/>
    <col min="13319" max="13319" width="13.140625" style="1" customWidth="1"/>
    <col min="13320" max="13320" width="12.85546875" style="1" customWidth="1"/>
    <col min="13321" max="13321" width="17.140625" style="1" customWidth="1"/>
    <col min="13322" max="13322" width="33.85546875" style="1" bestFit="1" customWidth="1"/>
    <col min="13323" max="13323" width="11.7109375" style="1" customWidth="1"/>
    <col min="13324" max="13324" width="14.140625" style="1" bestFit="1" customWidth="1"/>
    <col min="13325" max="13325" width="10.7109375" style="1" customWidth="1"/>
    <col min="13326" max="13326" width="2.140625" style="1" customWidth="1"/>
    <col min="13327" max="13327" width="9.140625" style="1"/>
    <col min="13328" max="13328" width="15.28515625" style="1" bestFit="1" customWidth="1"/>
    <col min="13329" max="13568" width="9.140625" style="1"/>
    <col min="13569" max="13569" width="12" style="1" customWidth="1"/>
    <col min="13570" max="13570" width="11.140625" style="1" customWidth="1"/>
    <col min="13571" max="13571" width="12.42578125" style="1" customWidth="1"/>
    <col min="13572" max="13572" width="13.7109375" style="1" customWidth="1"/>
    <col min="13573" max="13573" width="13.28515625" style="1" customWidth="1"/>
    <col min="13574" max="13574" width="13.7109375" style="1" customWidth="1"/>
    <col min="13575" max="13575" width="13.140625" style="1" customWidth="1"/>
    <col min="13576" max="13576" width="12.85546875" style="1" customWidth="1"/>
    <col min="13577" max="13577" width="17.140625" style="1" customWidth="1"/>
    <col min="13578" max="13578" width="33.85546875" style="1" bestFit="1" customWidth="1"/>
    <col min="13579" max="13579" width="11.7109375" style="1" customWidth="1"/>
    <col min="13580" max="13580" width="14.140625" style="1" bestFit="1" customWidth="1"/>
    <col min="13581" max="13581" width="10.7109375" style="1" customWidth="1"/>
    <col min="13582" max="13582" width="2.140625" style="1" customWidth="1"/>
    <col min="13583" max="13583" width="9.140625" style="1"/>
    <col min="13584" max="13584" width="15.28515625" style="1" bestFit="1" customWidth="1"/>
    <col min="13585" max="13824" width="9.140625" style="1"/>
    <col min="13825" max="13825" width="12" style="1" customWidth="1"/>
    <col min="13826" max="13826" width="11.140625" style="1" customWidth="1"/>
    <col min="13827" max="13827" width="12.42578125" style="1" customWidth="1"/>
    <col min="13828" max="13828" width="13.7109375" style="1" customWidth="1"/>
    <col min="13829" max="13829" width="13.28515625" style="1" customWidth="1"/>
    <col min="13830" max="13830" width="13.7109375" style="1" customWidth="1"/>
    <col min="13831" max="13831" width="13.140625" style="1" customWidth="1"/>
    <col min="13832" max="13832" width="12.85546875" style="1" customWidth="1"/>
    <col min="13833" max="13833" width="17.140625" style="1" customWidth="1"/>
    <col min="13834" max="13834" width="33.85546875" style="1" bestFit="1" customWidth="1"/>
    <col min="13835" max="13835" width="11.7109375" style="1" customWidth="1"/>
    <col min="13836" max="13836" width="14.140625" style="1" bestFit="1" customWidth="1"/>
    <col min="13837" max="13837" width="10.7109375" style="1" customWidth="1"/>
    <col min="13838" max="13838" width="2.140625" style="1" customWidth="1"/>
    <col min="13839" max="13839" width="9.140625" style="1"/>
    <col min="13840" max="13840" width="15.28515625" style="1" bestFit="1" customWidth="1"/>
    <col min="13841" max="14080" width="9.140625" style="1"/>
    <col min="14081" max="14081" width="12" style="1" customWidth="1"/>
    <col min="14082" max="14082" width="11.140625" style="1" customWidth="1"/>
    <col min="14083" max="14083" width="12.42578125" style="1" customWidth="1"/>
    <col min="14084" max="14084" width="13.7109375" style="1" customWidth="1"/>
    <col min="14085" max="14085" width="13.28515625" style="1" customWidth="1"/>
    <col min="14086" max="14086" width="13.7109375" style="1" customWidth="1"/>
    <col min="14087" max="14087" width="13.140625" style="1" customWidth="1"/>
    <col min="14088" max="14088" width="12.85546875" style="1" customWidth="1"/>
    <col min="14089" max="14089" width="17.140625" style="1" customWidth="1"/>
    <col min="14090" max="14090" width="33.85546875" style="1" bestFit="1" customWidth="1"/>
    <col min="14091" max="14091" width="11.7109375" style="1" customWidth="1"/>
    <col min="14092" max="14092" width="14.140625" style="1" bestFit="1" customWidth="1"/>
    <col min="14093" max="14093" width="10.7109375" style="1" customWidth="1"/>
    <col min="14094" max="14094" width="2.140625" style="1" customWidth="1"/>
    <col min="14095" max="14095" width="9.140625" style="1"/>
    <col min="14096" max="14096" width="15.28515625" style="1" bestFit="1" customWidth="1"/>
    <col min="14097" max="14336" width="9.140625" style="1"/>
    <col min="14337" max="14337" width="12" style="1" customWidth="1"/>
    <col min="14338" max="14338" width="11.140625" style="1" customWidth="1"/>
    <col min="14339" max="14339" width="12.42578125" style="1" customWidth="1"/>
    <col min="14340" max="14340" width="13.7109375" style="1" customWidth="1"/>
    <col min="14341" max="14341" width="13.28515625" style="1" customWidth="1"/>
    <col min="14342" max="14342" width="13.7109375" style="1" customWidth="1"/>
    <col min="14343" max="14343" width="13.140625" style="1" customWidth="1"/>
    <col min="14344" max="14344" width="12.85546875" style="1" customWidth="1"/>
    <col min="14345" max="14345" width="17.140625" style="1" customWidth="1"/>
    <col min="14346" max="14346" width="33.85546875" style="1" bestFit="1" customWidth="1"/>
    <col min="14347" max="14347" width="11.7109375" style="1" customWidth="1"/>
    <col min="14348" max="14348" width="14.140625" style="1" bestFit="1" customWidth="1"/>
    <col min="14349" max="14349" width="10.7109375" style="1" customWidth="1"/>
    <col min="14350" max="14350" width="2.140625" style="1" customWidth="1"/>
    <col min="14351" max="14351" width="9.140625" style="1"/>
    <col min="14352" max="14352" width="15.28515625" style="1" bestFit="1" customWidth="1"/>
    <col min="14353" max="14592" width="9.140625" style="1"/>
    <col min="14593" max="14593" width="12" style="1" customWidth="1"/>
    <col min="14594" max="14594" width="11.140625" style="1" customWidth="1"/>
    <col min="14595" max="14595" width="12.42578125" style="1" customWidth="1"/>
    <col min="14596" max="14596" width="13.7109375" style="1" customWidth="1"/>
    <col min="14597" max="14597" width="13.28515625" style="1" customWidth="1"/>
    <col min="14598" max="14598" width="13.7109375" style="1" customWidth="1"/>
    <col min="14599" max="14599" width="13.140625" style="1" customWidth="1"/>
    <col min="14600" max="14600" width="12.85546875" style="1" customWidth="1"/>
    <col min="14601" max="14601" width="17.140625" style="1" customWidth="1"/>
    <col min="14602" max="14602" width="33.85546875" style="1" bestFit="1" customWidth="1"/>
    <col min="14603" max="14603" width="11.7109375" style="1" customWidth="1"/>
    <col min="14604" max="14604" width="14.140625" style="1" bestFit="1" customWidth="1"/>
    <col min="14605" max="14605" width="10.7109375" style="1" customWidth="1"/>
    <col min="14606" max="14606" width="2.140625" style="1" customWidth="1"/>
    <col min="14607" max="14607" width="9.140625" style="1"/>
    <col min="14608" max="14608" width="15.28515625" style="1" bestFit="1" customWidth="1"/>
    <col min="14609" max="14848" width="9.140625" style="1"/>
    <col min="14849" max="14849" width="12" style="1" customWidth="1"/>
    <col min="14850" max="14850" width="11.140625" style="1" customWidth="1"/>
    <col min="14851" max="14851" width="12.42578125" style="1" customWidth="1"/>
    <col min="14852" max="14852" width="13.7109375" style="1" customWidth="1"/>
    <col min="14853" max="14853" width="13.28515625" style="1" customWidth="1"/>
    <col min="14854" max="14854" width="13.7109375" style="1" customWidth="1"/>
    <col min="14855" max="14855" width="13.140625" style="1" customWidth="1"/>
    <col min="14856" max="14856" width="12.85546875" style="1" customWidth="1"/>
    <col min="14857" max="14857" width="17.140625" style="1" customWidth="1"/>
    <col min="14858" max="14858" width="33.85546875" style="1" bestFit="1" customWidth="1"/>
    <col min="14859" max="14859" width="11.7109375" style="1" customWidth="1"/>
    <col min="14860" max="14860" width="14.140625" style="1" bestFit="1" customWidth="1"/>
    <col min="14861" max="14861" width="10.7109375" style="1" customWidth="1"/>
    <col min="14862" max="14862" width="2.140625" style="1" customWidth="1"/>
    <col min="14863" max="14863" width="9.140625" style="1"/>
    <col min="14864" max="14864" width="15.28515625" style="1" bestFit="1" customWidth="1"/>
    <col min="14865" max="15104" width="9.140625" style="1"/>
    <col min="15105" max="15105" width="12" style="1" customWidth="1"/>
    <col min="15106" max="15106" width="11.140625" style="1" customWidth="1"/>
    <col min="15107" max="15107" width="12.42578125" style="1" customWidth="1"/>
    <col min="15108" max="15108" width="13.7109375" style="1" customWidth="1"/>
    <col min="15109" max="15109" width="13.28515625" style="1" customWidth="1"/>
    <col min="15110" max="15110" width="13.7109375" style="1" customWidth="1"/>
    <col min="15111" max="15111" width="13.140625" style="1" customWidth="1"/>
    <col min="15112" max="15112" width="12.85546875" style="1" customWidth="1"/>
    <col min="15113" max="15113" width="17.140625" style="1" customWidth="1"/>
    <col min="15114" max="15114" width="33.85546875" style="1" bestFit="1" customWidth="1"/>
    <col min="15115" max="15115" width="11.7109375" style="1" customWidth="1"/>
    <col min="15116" max="15116" width="14.140625" style="1" bestFit="1" customWidth="1"/>
    <col min="15117" max="15117" width="10.7109375" style="1" customWidth="1"/>
    <col min="15118" max="15118" width="2.140625" style="1" customWidth="1"/>
    <col min="15119" max="15119" width="9.140625" style="1"/>
    <col min="15120" max="15120" width="15.28515625" style="1" bestFit="1" customWidth="1"/>
    <col min="15121" max="15360" width="9.140625" style="1"/>
    <col min="15361" max="15361" width="12" style="1" customWidth="1"/>
    <col min="15362" max="15362" width="11.140625" style="1" customWidth="1"/>
    <col min="15363" max="15363" width="12.42578125" style="1" customWidth="1"/>
    <col min="15364" max="15364" width="13.7109375" style="1" customWidth="1"/>
    <col min="15365" max="15365" width="13.28515625" style="1" customWidth="1"/>
    <col min="15366" max="15366" width="13.7109375" style="1" customWidth="1"/>
    <col min="15367" max="15367" width="13.140625" style="1" customWidth="1"/>
    <col min="15368" max="15368" width="12.85546875" style="1" customWidth="1"/>
    <col min="15369" max="15369" width="17.140625" style="1" customWidth="1"/>
    <col min="15370" max="15370" width="33.85546875" style="1" bestFit="1" customWidth="1"/>
    <col min="15371" max="15371" width="11.7109375" style="1" customWidth="1"/>
    <col min="15372" max="15372" width="14.140625" style="1" bestFit="1" customWidth="1"/>
    <col min="15373" max="15373" width="10.7109375" style="1" customWidth="1"/>
    <col min="15374" max="15374" width="2.140625" style="1" customWidth="1"/>
    <col min="15375" max="15375" width="9.140625" style="1"/>
    <col min="15376" max="15376" width="15.28515625" style="1" bestFit="1" customWidth="1"/>
    <col min="15377" max="15616" width="9.140625" style="1"/>
    <col min="15617" max="15617" width="12" style="1" customWidth="1"/>
    <col min="15618" max="15618" width="11.140625" style="1" customWidth="1"/>
    <col min="15619" max="15619" width="12.42578125" style="1" customWidth="1"/>
    <col min="15620" max="15620" width="13.7109375" style="1" customWidth="1"/>
    <col min="15621" max="15621" width="13.28515625" style="1" customWidth="1"/>
    <col min="15622" max="15622" width="13.7109375" style="1" customWidth="1"/>
    <col min="15623" max="15623" width="13.140625" style="1" customWidth="1"/>
    <col min="15624" max="15624" width="12.85546875" style="1" customWidth="1"/>
    <col min="15625" max="15625" width="17.140625" style="1" customWidth="1"/>
    <col min="15626" max="15626" width="33.85546875" style="1" bestFit="1" customWidth="1"/>
    <col min="15627" max="15627" width="11.7109375" style="1" customWidth="1"/>
    <col min="15628" max="15628" width="14.140625" style="1" bestFit="1" customWidth="1"/>
    <col min="15629" max="15629" width="10.7109375" style="1" customWidth="1"/>
    <col min="15630" max="15630" width="2.140625" style="1" customWidth="1"/>
    <col min="15631" max="15631" width="9.140625" style="1"/>
    <col min="15632" max="15632" width="15.28515625" style="1" bestFit="1" customWidth="1"/>
    <col min="15633" max="15872" width="9.140625" style="1"/>
    <col min="15873" max="15873" width="12" style="1" customWidth="1"/>
    <col min="15874" max="15874" width="11.140625" style="1" customWidth="1"/>
    <col min="15875" max="15875" width="12.42578125" style="1" customWidth="1"/>
    <col min="15876" max="15876" width="13.7109375" style="1" customWidth="1"/>
    <col min="15877" max="15877" width="13.28515625" style="1" customWidth="1"/>
    <col min="15878" max="15878" width="13.7109375" style="1" customWidth="1"/>
    <col min="15879" max="15879" width="13.140625" style="1" customWidth="1"/>
    <col min="15880" max="15880" width="12.85546875" style="1" customWidth="1"/>
    <col min="15881" max="15881" width="17.140625" style="1" customWidth="1"/>
    <col min="15882" max="15882" width="33.85546875" style="1" bestFit="1" customWidth="1"/>
    <col min="15883" max="15883" width="11.7109375" style="1" customWidth="1"/>
    <col min="15884" max="15884" width="14.140625" style="1" bestFit="1" customWidth="1"/>
    <col min="15885" max="15885" width="10.7109375" style="1" customWidth="1"/>
    <col min="15886" max="15886" width="2.140625" style="1" customWidth="1"/>
    <col min="15887" max="15887" width="9.140625" style="1"/>
    <col min="15888" max="15888" width="15.28515625" style="1" bestFit="1" customWidth="1"/>
    <col min="15889" max="16128" width="9.140625" style="1"/>
    <col min="16129" max="16129" width="12" style="1" customWidth="1"/>
    <col min="16130" max="16130" width="11.140625" style="1" customWidth="1"/>
    <col min="16131" max="16131" width="12.42578125" style="1" customWidth="1"/>
    <col min="16132" max="16132" width="13.7109375" style="1" customWidth="1"/>
    <col min="16133" max="16133" width="13.28515625" style="1" customWidth="1"/>
    <col min="16134" max="16134" width="13.7109375" style="1" customWidth="1"/>
    <col min="16135" max="16135" width="13.140625" style="1" customWidth="1"/>
    <col min="16136" max="16136" width="12.85546875" style="1" customWidth="1"/>
    <col min="16137" max="16137" width="17.140625" style="1" customWidth="1"/>
    <col min="16138" max="16138" width="33.85546875" style="1" bestFit="1" customWidth="1"/>
    <col min="16139" max="16139" width="11.7109375" style="1" customWidth="1"/>
    <col min="16140" max="16140" width="14.140625" style="1" bestFit="1" customWidth="1"/>
    <col min="16141" max="16141" width="10.7109375" style="1" customWidth="1"/>
    <col min="16142" max="16142" width="2.140625" style="1" customWidth="1"/>
    <col min="16143" max="16143" width="9.140625" style="1"/>
    <col min="16144" max="16144" width="15.28515625" style="1" bestFit="1" customWidth="1"/>
    <col min="16145" max="16384" width="9.140625" style="1"/>
  </cols>
  <sheetData>
    <row r="1" spans="2:16" x14ac:dyDescent="0.25">
      <c r="H1" s="2"/>
      <c r="J1" s="3"/>
      <c r="L1" s="4"/>
    </row>
    <row r="6" spans="2:16" ht="15" customHeight="1" x14ac:dyDescent="0.25">
      <c r="F6" s="129" t="s">
        <v>37</v>
      </c>
      <c r="G6" s="129"/>
      <c r="H6" s="129"/>
      <c r="I6" s="129"/>
      <c r="J6" s="129"/>
      <c r="K6" s="129"/>
      <c r="L6" s="129"/>
      <c r="M6" s="129"/>
    </row>
    <row r="7" spans="2:16" ht="15" customHeight="1" x14ac:dyDescent="0.25">
      <c r="F7" s="129"/>
      <c r="G7" s="129"/>
      <c r="H7" s="129"/>
      <c r="I7" s="129"/>
      <c r="J7" s="129"/>
      <c r="K7" s="129"/>
      <c r="L7" s="129"/>
      <c r="M7" s="129"/>
    </row>
    <row r="8" spans="2:16" ht="27.75" customHeight="1" x14ac:dyDescent="0.25">
      <c r="F8" s="129"/>
      <c r="G8" s="129"/>
      <c r="H8" s="129"/>
      <c r="I8" s="129"/>
      <c r="J8" s="129"/>
      <c r="K8" s="129"/>
      <c r="L8" s="129"/>
      <c r="M8" s="129"/>
    </row>
    <row r="9" spans="2:16" ht="21" customHeight="1" x14ac:dyDescent="0.25">
      <c r="F9" s="129"/>
      <c r="G9" s="129"/>
      <c r="H9" s="129"/>
      <c r="I9" s="129"/>
      <c r="J9" s="129"/>
      <c r="K9" s="129"/>
      <c r="L9" s="129"/>
      <c r="M9" s="129"/>
    </row>
    <row r="10" spans="2:16" ht="15" customHeight="1" x14ac:dyDescent="0.25">
      <c r="B10" s="125"/>
      <c r="C10" s="125"/>
      <c r="D10" s="126"/>
      <c r="F10" s="83"/>
      <c r="G10" s="83"/>
      <c r="H10" s="83"/>
      <c r="I10" s="83"/>
      <c r="M10" s="83"/>
    </row>
    <row r="11" spans="2:16" ht="16.5" customHeight="1" x14ac:dyDescent="0.25">
      <c r="B11" s="85"/>
      <c r="C11" s="85"/>
      <c r="D11" s="127"/>
      <c r="F11" s="84"/>
      <c r="G11" s="84"/>
      <c r="H11" s="84"/>
      <c r="I11" s="84"/>
      <c r="M11" s="84"/>
    </row>
    <row r="12" spans="2:16" ht="20.25" customHeight="1" x14ac:dyDescent="0.25">
      <c r="B12" s="140" t="s">
        <v>36</v>
      </c>
      <c r="C12" s="141"/>
      <c r="D12" s="5">
        <v>100000</v>
      </c>
      <c r="E12" s="6"/>
      <c r="F12" s="7"/>
      <c r="G12" s="8"/>
      <c r="H12" s="9"/>
    </row>
    <row r="13" spans="2:16" ht="15" customHeight="1" x14ac:dyDescent="0.25">
      <c r="B13" s="12" t="s">
        <v>0</v>
      </c>
      <c r="C13" s="13"/>
      <c r="D13" s="87">
        <v>0.03</v>
      </c>
      <c r="E13" s="14"/>
      <c r="F13" s="15" t="s">
        <v>1</v>
      </c>
      <c r="G13" s="16"/>
      <c r="H13" s="17">
        <f>M35</f>
        <v>3.0328676104545597E-2</v>
      </c>
      <c r="I13" s="18"/>
      <c r="M13" s="20"/>
    </row>
    <row r="14" spans="2:16" ht="15" customHeight="1" x14ac:dyDescent="0.25">
      <c r="B14" s="21" t="s">
        <v>2</v>
      </c>
      <c r="C14" s="22"/>
      <c r="D14" s="23">
        <v>12</v>
      </c>
      <c r="E14" s="6"/>
      <c r="F14" s="24" t="s">
        <v>3</v>
      </c>
      <c r="G14" s="25"/>
      <c r="H14" s="26">
        <f>+((1+H13)^(90/365)-1)/90*365</f>
        <v>2.9988182321019689E-2</v>
      </c>
      <c r="I14" s="27"/>
      <c r="J14" s="28"/>
      <c r="K14" s="29"/>
      <c r="L14" s="30"/>
      <c r="M14" s="31"/>
      <c r="N14" s="32"/>
    </row>
    <row r="15" spans="2:16" ht="15" customHeight="1" x14ac:dyDescent="0.25">
      <c r="B15" s="21" t="s">
        <v>4</v>
      </c>
      <c r="C15" s="22"/>
      <c r="D15" s="23" t="s">
        <v>5</v>
      </c>
      <c r="E15" s="33"/>
      <c r="F15" s="34" t="s">
        <v>6</v>
      </c>
      <c r="G15" s="6"/>
      <c r="H15" s="35">
        <f>+M34</f>
        <v>2.1981321823089277</v>
      </c>
      <c r="J15" s="10"/>
      <c r="K15" s="30"/>
      <c r="M15" s="10"/>
      <c r="N15" s="32"/>
      <c r="P15" s="36"/>
    </row>
    <row r="16" spans="2:16" ht="15" customHeight="1" x14ac:dyDescent="0.25">
      <c r="B16" s="21" t="s">
        <v>7</v>
      </c>
      <c r="C16" s="22"/>
      <c r="D16" s="23">
        <v>365</v>
      </c>
      <c r="E16" s="33"/>
      <c r="F16" s="34" t="s">
        <v>8</v>
      </c>
      <c r="G16" s="6"/>
      <c r="H16" s="35">
        <f>+H15*12</f>
        <v>26.377586187707131</v>
      </c>
      <c r="I16" s="37"/>
      <c r="J16" s="10"/>
      <c r="L16" s="31"/>
      <c r="M16" s="10"/>
    </row>
    <row r="17" spans="2:17" ht="15" customHeight="1" x14ac:dyDescent="0.25">
      <c r="B17" s="38" t="s">
        <v>9</v>
      </c>
      <c r="C17" s="39"/>
      <c r="D17" s="40">
        <v>44845</v>
      </c>
      <c r="E17" s="33"/>
      <c r="F17" s="41" t="s">
        <v>10</v>
      </c>
      <c r="G17" s="42"/>
      <c r="H17" s="43">
        <f>H16/(1+H13)</f>
        <v>25.601137578190286</v>
      </c>
      <c r="J17" s="10"/>
      <c r="L17" s="31"/>
      <c r="M17" s="10"/>
    </row>
    <row r="18" spans="2:17" ht="15" customHeight="1" x14ac:dyDescent="0.25">
      <c r="B18" s="6"/>
      <c r="C18" s="6"/>
      <c r="D18" s="44"/>
      <c r="E18" s="6"/>
      <c r="F18" s="45"/>
      <c r="G18" s="25"/>
      <c r="H18" s="46"/>
      <c r="L18" s="47"/>
      <c r="M18" s="20"/>
      <c r="P18" s="36"/>
    </row>
    <row r="19" spans="2:17" ht="22.5" customHeight="1" x14ac:dyDescent="0.25">
      <c r="B19" s="142" t="s">
        <v>35</v>
      </c>
      <c r="C19" s="143"/>
      <c r="D19" s="143"/>
      <c r="E19" s="143"/>
      <c r="F19" s="143"/>
      <c r="G19" s="143"/>
      <c r="H19" s="144"/>
      <c r="J19" s="142" t="s">
        <v>11</v>
      </c>
      <c r="K19" s="143"/>
      <c r="L19" s="143"/>
      <c r="M19" s="143"/>
    </row>
    <row r="20" spans="2:17" ht="30" x14ac:dyDescent="0.25">
      <c r="B20" s="48" t="s">
        <v>12</v>
      </c>
      <c r="C20" s="49" t="s">
        <v>13</v>
      </c>
      <c r="D20" s="50" t="s">
        <v>14</v>
      </c>
      <c r="E20" s="50" t="s">
        <v>15</v>
      </c>
      <c r="F20" s="49" t="s">
        <v>16</v>
      </c>
      <c r="G20" s="50" t="s">
        <v>17</v>
      </c>
      <c r="H20" s="51" t="s">
        <v>18</v>
      </c>
      <c r="I20" s="37"/>
      <c r="J20" s="52">
        <f>+D17</f>
        <v>44845</v>
      </c>
      <c r="K20" s="98">
        <f>-D12</f>
        <v>-100000</v>
      </c>
      <c r="L20" s="53" t="s">
        <v>19</v>
      </c>
      <c r="M20" s="54" t="s">
        <v>20</v>
      </c>
    </row>
    <row r="21" spans="2:17" ht="15" customHeight="1" x14ac:dyDescent="0.25">
      <c r="B21" s="55">
        <v>1</v>
      </c>
      <c r="C21" s="56">
        <f>+EDATE(D17,3)</f>
        <v>44937</v>
      </c>
      <c r="D21" s="57">
        <f t="shared" ref="D21:D32" si="0">+$D$12*H21</f>
        <v>0</v>
      </c>
      <c r="E21" s="57">
        <f>+D12*$D$13/$D$16*(C21-D17)</f>
        <v>756.16438356164394</v>
      </c>
      <c r="F21" s="57">
        <f t="shared" ref="F21:F32" si="1">+E21+D21</f>
        <v>756.16438356164394</v>
      </c>
      <c r="G21" s="57">
        <f>+D12-D21</f>
        <v>100000</v>
      </c>
      <c r="H21" s="58">
        <v>0</v>
      </c>
      <c r="I21" s="59"/>
      <c r="J21" s="60">
        <f>+C21</f>
        <v>44937</v>
      </c>
      <c r="K21" s="61">
        <f t="shared" ref="K21:K32" si="2">+F21</f>
        <v>756.16438356164394</v>
      </c>
      <c r="L21" s="61">
        <f t="shared" ref="L21:L32" si="3">+K21/((1+$H$13)^((J21-$J$20)/$D$16))</f>
        <v>750.49120689600352</v>
      </c>
      <c r="M21" s="62">
        <f t="shared" ref="M21:M32" si="4">+L21*((J21-$J$20)/$D$16)</f>
        <v>189.16490694365021</v>
      </c>
      <c r="O21" s="63"/>
      <c r="P21" s="10"/>
      <c r="Q21" s="63"/>
    </row>
    <row r="22" spans="2:17" ht="15" customHeight="1" x14ac:dyDescent="0.25">
      <c r="B22" s="55">
        <f t="shared" ref="B22:B32" si="5">+B21+1</f>
        <v>2</v>
      </c>
      <c r="C22" s="56">
        <f>+EDATE(C21,3)</f>
        <v>45027</v>
      </c>
      <c r="D22" s="57">
        <f t="shared" si="0"/>
        <v>0</v>
      </c>
      <c r="E22" s="57">
        <f t="shared" ref="E22:E32" si="6">+G21*$D$13/$D$16*(C22-C21)</f>
        <v>739.7260273972604</v>
      </c>
      <c r="F22" s="57">
        <f t="shared" si="1"/>
        <v>739.7260273972604</v>
      </c>
      <c r="G22" s="57">
        <f t="shared" ref="G22:G32" si="7">+G21-D22</f>
        <v>100000</v>
      </c>
      <c r="H22" s="58">
        <f>+H21</f>
        <v>0</v>
      </c>
      <c r="I22" s="59"/>
      <c r="J22" s="60">
        <f t="shared" ref="J22:J32" si="8">+C22</f>
        <v>45027</v>
      </c>
      <c r="K22" s="61">
        <f t="shared" si="2"/>
        <v>739.7260273972604</v>
      </c>
      <c r="L22" s="61">
        <f t="shared" si="3"/>
        <v>728.78727514889727</v>
      </c>
      <c r="M22" s="62">
        <f>+L22*((J22-$J$20)/$D$16)</f>
        <v>363.39529884136795</v>
      </c>
      <c r="O22" s="63"/>
      <c r="P22" s="10"/>
      <c r="Q22" s="63"/>
    </row>
    <row r="23" spans="2:17" ht="15" customHeight="1" x14ac:dyDescent="0.25">
      <c r="B23" s="55">
        <f t="shared" si="5"/>
        <v>3</v>
      </c>
      <c r="C23" s="56">
        <f t="shared" ref="C23:C31" si="9">+EDATE(C22,3)</f>
        <v>45118</v>
      </c>
      <c r="D23" s="57">
        <f t="shared" si="0"/>
        <v>0</v>
      </c>
      <c r="E23" s="57">
        <f t="shared" si="6"/>
        <v>747.94520547945217</v>
      </c>
      <c r="F23" s="57">
        <f t="shared" si="1"/>
        <v>747.94520547945217</v>
      </c>
      <c r="G23" s="57">
        <f t="shared" si="7"/>
        <v>100000</v>
      </c>
      <c r="H23" s="58">
        <f>+H22</f>
        <v>0</v>
      </c>
      <c r="I23" s="59"/>
      <c r="J23" s="60">
        <f t="shared" si="8"/>
        <v>45118</v>
      </c>
      <c r="K23" s="61">
        <f t="shared" si="2"/>
        <v>747.94520547945217</v>
      </c>
      <c r="L23" s="61">
        <f t="shared" si="3"/>
        <v>731.41624966204563</v>
      </c>
      <c r="M23" s="62">
        <f t="shared" si="4"/>
        <v>547.05927714448899</v>
      </c>
      <c r="O23" s="63"/>
      <c r="P23" s="10"/>
      <c r="Q23" s="63"/>
    </row>
    <row r="24" spans="2:17" ht="15" customHeight="1" x14ac:dyDescent="0.25">
      <c r="B24" s="55">
        <f t="shared" si="5"/>
        <v>4</v>
      </c>
      <c r="C24" s="56">
        <f t="shared" si="9"/>
        <v>45210</v>
      </c>
      <c r="D24" s="57">
        <f t="shared" si="0"/>
        <v>0</v>
      </c>
      <c r="E24" s="57">
        <f t="shared" si="6"/>
        <v>756.16438356164394</v>
      </c>
      <c r="F24" s="57">
        <f t="shared" si="1"/>
        <v>756.16438356164394</v>
      </c>
      <c r="G24" s="57">
        <f t="shared" si="7"/>
        <v>100000</v>
      </c>
      <c r="H24" s="58">
        <f>+H23</f>
        <v>0</v>
      </c>
      <c r="I24" s="59"/>
      <c r="J24" s="60">
        <f t="shared" si="8"/>
        <v>45210</v>
      </c>
      <c r="K24" s="61">
        <f t="shared" si="2"/>
        <v>756.16438356164394</v>
      </c>
      <c r="L24" s="61">
        <f t="shared" si="3"/>
        <v>733.90598660278124</v>
      </c>
      <c r="M24" s="62">
        <f t="shared" si="4"/>
        <v>733.90598660278124</v>
      </c>
      <c r="O24" s="63"/>
      <c r="P24" s="10"/>
      <c r="Q24" s="63"/>
    </row>
    <row r="25" spans="2:17" ht="15" customHeight="1" x14ac:dyDescent="0.25">
      <c r="B25" s="55">
        <f t="shared" si="5"/>
        <v>5</v>
      </c>
      <c r="C25" s="56">
        <f t="shared" si="9"/>
        <v>45302</v>
      </c>
      <c r="D25" s="57">
        <f t="shared" si="0"/>
        <v>0</v>
      </c>
      <c r="E25" s="57">
        <f t="shared" si="6"/>
        <v>756.16438356164394</v>
      </c>
      <c r="F25" s="57">
        <f t="shared" si="1"/>
        <v>756.16438356164394</v>
      </c>
      <c r="G25" s="57">
        <f t="shared" si="7"/>
        <v>100000</v>
      </c>
      <c r="H25" s="58">
        <v>0</v>
      </c>
      <c r="I25" s="59"/>
      <c r="J25" s="60">
        <f t="shared" si="8"/>
        <v>45302</v>
      </c>
      <c r="K25" s="61">
        <f t="shared" si="2"/>
        <v>756.16438356164394</v>
      </c>
      <c r="L25" s="61">
        <f t="shared" si="3"/>
        <v>728.39980513155456</v>
      </c>
      <c r="M25" s="62">
        <f t="shared" si="4"/>
        <v>911.99646834279577</v>
      </c>
      <c r="O25" s="63"/>
      <c r="P25" s="10"/>
      <c r="Q25" s="63"/>
    </row>
    <row r="26" spans="2:17" ht="15" customHeight="1" x14ac:dyDescent="0.25">
      <c r="B26" s="55">
        <f t="shared" si="5"/>
        <v>6</v>
      </c>
      <c r="C26" s="56">
        <f t="shared" si="9"/>
        <v>45393</v>
      </c>
      <c r="D26" s="57">
        <f t="shared" si="0"/>
        <v>14000.000000000002</v>
      </c>
      <c r="E26" s="57">
        <f t="shared" si="6"/>
        <v>747.94520547945217</v>
      </c>
      <c r="F26" s="57">
        <f t="shared" si="1"/>
        <v>14747.945205479455</v>
      </c>
      <c r="G26" s="57">
        <f t="shared" si="7"/>
        <v>86000</v>
      </c>
      <c r="H26" s="58">
        <v>0.14000000000000001</v>
      </c>
      <c r="I26" s="59"/>
      <c r="J26" s="60">
        <f t="shared" si="8"/>
        <v>45393</v>
      </c>
      <c r="K26" s="61">
        <f t="shared" si="2"/>
        <v>14747.945205479455</v>
      </c>
      <c r="L26" s="61">
        <f>+K26/((1+$H$13)^((J26-$J$20)/$D$16))</f>
        <v>14101.004766506472</v>
      </c>
      <c r="M26" s="62">
        <f t="shared" si="4"/>
        <v>21170.823594645335</v>
      </c>
      <c r="O26" s="63"/>
      <c r="P26" s="10"/>
      <c r="Q26" s="63"/>
    </row>
    <row r="27" spans="2:17" ht="15" customHeight="1" x14ac:dyDescent="0.25">
      <c r="B27" s="55">
        <f t="shared" si="5"/>
        <v>7</v>
      </c>
      <c r="C27" s="56">
        <f t="shared" si="9"/>
        <v>45484</v>
      </c>
      <c r="D27" s="57">
        <f t="shared" si="0"/>
        <v>14000.000000000002</v>
      </c>
      <c r="E27" s="57">
        <f t="shared" si="6"/>
        <v>643.23287671232879</v>
      </c>
      <c r="F27" s="57">
        <f t="shared" si="1"/>
        <v>14643.232876712331</v>
      </c>
      <c r="G27" s="57">
        <f t="shared" si="7"/>
        <v>72000</v>
      </c>
      <c r="H27" s="58">
        <f>+H26</f>
        <v>0.14000000000000001</v>
      </c>
      <c r="I27" s="59"/>
      <c r="J27" s="60">
        <f t="shared" si="8"/>
        <v>45484</v>
      </c>
      <c r="K27" s="61">
        <f t="shared" si="2"/>
        <v>14643.232876712331</v>
      </c>
      <c r="L27" s="61">
        <f t="shared" si="3"/>
        <v>13896.98068541744</v>
      </c>
      <c r="M27" s="62">
        <f t="shared" si="4"/>
        <v>24329.234679402041</v>
      </c>
      <c r="O27" s="63"/>
      <c r="P27" s="10"/>
      <c r="Q27" s="63"/>
    </row>
    <row r="28" spans="2:17" ht="15" customHeight="1" x14ac:dyDescent="0.25">
      <c r="B28" s="55">
        <f t="shared" si="5"/>
        <v>8</v>
      </c>
      <c r="C28" s="56">
        <f t="shared" si="9"/>
        <v>45576</v>
      </c>
      <c r="D28" s="57">
        <f t="shared" si="0"/>
        <v>14000.000000000002</v>
      </c>
      <c r="E28" s="57">
        <f t="shared" si="6"/>
        <v>544.43835616438355</v>
      </c>
      <c r="F28" s="57">
        <f t="shared" si="1"/>
        <v>14544.438356164384</v>
      </c>
      <c r="G28" s="57">
        <f t="shared" si="7"/>
        <v>58000</v>
      </c>
      <c r="H28" s="58">
        <f>+H27</f>
        <v>0.14000000000000001</v>
      </c>
      <c r="I28" s="59"/>
      <c r="J28" s="60">
        <f t="shared" si="8"/>
        <v>45576</v>
      </c>
      <c r="K28" s="61">
        <f t="shared" si="2"/>
        <v>14544.438356164384</v>
      </c>
      <c r="L28" s="61">
        <f t="shared" si="3"/>
        <v>13699.661316974169</v>
      </c>
      <c r="M28" s="62">
        <f t="shared" si="4"/>
        <v>27436.855952624981</v>
      </c>
      <c r="O28" s="63"/>
      <c r="P28" s="10"/>
      <c r="Q28" s="63"/>
    </row>
    <row r="29" spans="2:17" ht="15" customHeight="1" x14ac:dyDescent="0.25">
      <c r="B29" s="55">
        <f t="shared" si="5"/>
        <v>9</v>
      </c>
      <c r="C29" s="56">
        <f t="shared" si="9"/>
        <v>45668</v>
      </c>
      <c r="D29" s="57">
        <f t="shared" si="0"/>
        <v>14000.000000000002</v>
      </c>
      <c r="E29" s="57">
        <f t="shared" si="6"/>
        <v>438.57534246575347</v>
      </c>
      <c r="F29" s="57">
        <f t="shared" si="1"/>
        <v>14438.575342465756</v>
      </c>
      <c r="G29" s="57">
        <f t="shared" si="7"/>
        <v>44000</v>
      </c>
      <c r="H29" s="58">
        <f>+H28</f>
        <v>0.14000000000000001</v>
      </c>
      <c r="I29" s="59"/>
      <c r="J29" s="60">
        <f>+C29+2</f>
        <v>45670</v>
      </c>
      <c r="K29" s="61">
        <f t="shared" si="2"/>
        <v>14438.575342465756</v>
      </c>
      <c r="L29" s="61">
        <f t="shared" si="3"/>
        <v>13495.702906484117</v>
      </c>
      <c r="M29" s="62">
        <f t="shared" si="4"/>
        <v>30503.986021505199</v>
      </c>
      <c r="O29" s="63"/>
      <c r="P29" s="10"/>
      <c r="Q29" s="63"/>
    </row>
    <row r="30" spans="2:17" ht="15" customHeight="1" x14ac:dyDescent="0.25">
      <c r="B30" s="55">
        <f t="shared" si="5"/>
        <v>10</v>
      </c>
      <c r="C30" s="56">
        <f t="shared" si="9"/>
        <v>45758</v>
      </c>
      <c r="D30" s="57">
        <f t="shared" si="0"/>
        <v>14000.000000000002</v>
      </c>
      <c r="E30" s="57">
        <f t="shared" si="6"/>
        <v>325.47945205479448</v>
      </c>
      <c r="F30" s="57">
        <f t="shared" si="1"/>
        <v>14325.479452054797</v>
      </c>
      <c r="G30" s="57">
        <f t="shared" si="7"/>
        <v>30000</v>
      </c>
      <c r="H30" s="58">
        <f>+H29</f>
        <v>0.14000000000000001</v>
      </c>
      <c r="I30" s="59"/>
      <c r="J30" s="60">
        <f t="shared" si="8"/>
        <v>45758</v>
      </c>
      <c r="K30" s="61">
        <f t="shared" si="2"/>
        <v>14325.479452054797</v>
      </c>
      <c r="L30" s="61">
        <f t="shared" si="3"/>
        <v>13293.885161251737</v>
      </c>
      <c r="M30" s="62">
        <f t="shared" si="4"/>
        <v>33252.923704720102</v>
      </c>
      <c r="O30" s="63"/>
      <c r="P30" s="10"/>
      <c r="Q30" s="63"/>
    </row>
    <row r="31" spans="2:17" ht="15" customHeight="1" x14ac:dyDescent="0.25">
      <c r="B31" s="55">
        <f t="shared" si="5"/>
        <v>11</v>
      </c>
      <c r="C31" s="56">
        <f t="shared" si="9"/>
        <v>45849</v>
      </c>
      <c r="D31" s="57">
        <f t="shared" si="0"/>
        <v>14000.000000000002</v>
      </c>
      <c r="E31" s="57">
        <f t="shared" si="6"/>
        <v>224.38356164383563</v>
      </c>
      <c r="F31" s="57">
        <f t="shared" si="1"/>
        <v>14224.383561643837</v>
      </c>
      <c r="G31" s="57">
        <f t="shared" si="7"/>
        <v>15999.999999999998</v>
      </c>
      <c r="H31" s="58">
        <f>+H30</f>
        <v>0.14000000000000001</v>
      </c>
      <c r="I31" s="59"/>
      <c r="J31" s="60">
        <f t="shared" si="8"/>
        <v>45849</v>
      </c>
      <c r="K31" s="61">
        <f t="shared" si="2"/>
        <v>14224.383561643837</v>
      </c>
      <c r="L31" s="61">
        <f t="shared" si="3"/>
        <v>13102.107307794482</v>
      </c>
      <c r="M31" s="62">
        <f t="shared" si="4"/>
        <v>36039.769142536054</v>
      </c>
      <c r="O31" s="63"/>
      <c r="P31" s="10"/>
      <c r="Q31" s="63"/>
    </row>
    <row r="32" spans="2:17" ht="15" customHeight="1" x14ac:dyDescent="0.25">
      <c r="B32" s="55">
        <f t="shared" si="5"/>
        <v>12</v>
      </c>
      <c r="C32" s="56">
        <f>+EDATE(C31,3)+2</f>
        <v>45943</v>
      </c>
      <c r="D32" s="57">
        <f t="shared" si="0"/>
        <v>16000</v>
      </c>
      <c r="E32" s="57">
        <f t="shared" si="6"/>
        <v>123.61643835616438</v>
      </c>
      <c r="F32" s="57">
        <f t="shared" si="1"/>
        <v>16123.616438356165</v>
      </c>
      <c r="G32" s="57">
        <f t="shared" si="7"/>
        <v>0</v>
      </c>
      <c r="H32" s="58">
        <v>0.16</v>
      </c>
      <c r="I32" s="59"/>
      <c r="J32" s="60">
        <f t="shared" si="8"/>
        <v>45943</v>
      </c>
      <c r="K32" s="61">
        <f t="shared" si="2"/>
        <v>16123.616438356165</v>
      </c>
      <c r="L32" s="61">
        <f t="shared" si="3"/>
        <v>14737.657049526031</v>
      </c>
      <c r="M32" s="62">
        <f t="shared" si="4"/>
        <v>44334.102576382415</v>
      </c>
      <c r="O32" s="63"/>
      <c r="P32" s="10"/>
      <c r="Q32" s="63"/>
    </row>
    <row r="33" spans="2:17" ht="15" customHeight="1" x14ac:dyDescent="0.25">
      <c r="B33" s="64"/>
      <c r="C33" s="64"/>
      <c r="D33" s="65">
        <f>SUM(D21:D32)</f>
        <v>100000.00000000001</v>
      </c>
      <c r="E33" s="65">
        <f>SUM(E21:E32)</f>
        <v>6803.8356164383576</v>
      </c>
      <c r="F33" s="65">
        <f>SUM(F21:F32)</f>
        <v>106803.83561643839</v>
      </c>
      <c r="G33" s="66"/>
      <c r="H33" s="67">
        <f>SUM(H21:H32)</f>
        <v>1</v>
      </c>
      <c r="I33" s="68"/>
      <c r="J33" s="69"/>
      <c r="K33" s="70"/>
      <c r="L33" s="71">
        <f>SUM(L21:L32)</f>
        <v>99999.999717395724</v>
      </c>
      <c r="M33" s="72">
        <f>SUM(M21:M32)</f>
        <v>219813.2176096912</v>
      </c>
      <c r="P33" s="10"/>
      <c r="Q33" s="63"/>
    </row>
    <row r="34" spans="2:17" ht="15" customHeight="1" x14ac:dyDescent="0.25">
      <c r="C34" s="36"/>
      <c r="D34" s="10"/>
      <c r="H34" s="30"/>
      <c r="K34" s="73" t="s">
        <v>6</v>
      </c>
      <c r="L34" s="74"/>
      <c r="M34" s="75">
        <f>+M33/L33</f>
        <v>2.1981321823089277</v>
      </c>
      <c r="P34" s="10"/>
      <c r="Q34" s="76"/>
    </row>
    <row r="35" spans="2:17" ht="15" customHeight="1" x14ac:dyDescent="0.25">
      <c r="C35" s="77"/>
      <c r="D35" s="10"/>
      <c r="E35" s="36"/>
      <c r="K35" s="73" t="s">
        <v>1</v>
      </c>
      <c r="L35" s="74"/>
      <c r="M35" s="78">
        <f>XIRR(K20:K32,J20:J32)</f>
        <v>3.0328676104545597E-2</v>
      </c>
      <c r="P35" s="10"/>
    </row>
    <row r="36" spans="2:17" ht="15" customHeight="1" x14ac:dyDescent="0.25">
      <c r="B36" s="130" t="s">
        <v>21</v>
      </c>
      <c r="C36" s="131"/>
      <c r="D36" s="131"/>
      <c r="E36" s="131"/>
      <c r="F36" s="131"/>
      <c r="G36" s="131"/>
      <c r="H36" s="131"/>
      <c r="I36" s="132"/>
      <c r="P36" s="10"/>
    </row>
    <row r="37" spans="2:17" ht="15" customHeight="1" x14ac:dyDescent="0.25">
      <c r="B37" s="133"/>
      <c r="C37" s="134"/>
      <c r="D37" s="134"/>
      <c r="E37" s="134"/>
      <c r="F37" s="134"/>
      <c r="G37" s="134"/>
      <c r="H37" s="134"/>
      <c r="I37" s="135"/>
      <c r="J37" s="79"/>
      <c r="P37" s="10"/>
    </row>
    <row r="38" spans="2:17" ht="15" customHeight="1" x14ac:dyDescent="0.25">
      <c r="B38" s="133"/>
      <c r="C38" s="134"/>
      <c r="D38" s="134"/>
      <c r="E38" s="134"/>
      <c r="F38" s="134"/>
      <c r="G38" s="134"/>
      <c r="H38" s="134"/>
      <c r="I38" s="135"/>
      <c r="P38" s="10"/>
    </row>
    <row r="39" spans="2:17" ht="15" customHeight="1" x14ac:dyDescent="0.25">
      <c r="B39" s="133"/>
      <c r="C39" s="134"/>
      <c r="D39" s="134"/>
      <c r="E39" s="134"/>
      <c r="F39" s="134"/>
      <c r="G39" s="134"/>
      <c r="H39" s="134"/>
      <c r="I39" s="135"/>
      <c r="P39" s="10"/>
    </row>
    <row r="40" spans="2:17" ht="15" customHeight="1" x14ac:dyDescent="0.25">
      <c r="B40" s="136"/>
      <c r="C40" s="137"/>
      <c r="D40" s="137"/>
      <c r="E40" s="137"/>
      <c r="F40" s="137"/>
      <c r="G40" s="137"/>
      <c r="H40" s="137"/>
      <c r="I40" s="138"/>
      <c r="P40" s="10"/>
    </row>
    <row r="41" spans="2:17" ht="15" customHeight="1" x14ac:dyDescent="0.25">
      <c r="B41" s="130" t="s">
        <v>22</v>
      </c>
      <c r="C41" s="131"/>
      <c r="D41" s="131"/>
      <c r="E41" s="131"/>
      <c r="F41" s="131"/>
      <c r="G41" s="131"/>
      <c r="H41" s="131"/>
      <c r="I41" s="132"/>
      <c r="P41" s="10"/>
    </row>
    <row r="42" spans="2:17" ht="15" customHeight="1" x14ac:dyDescent="0.25">
      <c r="B42" s="133"/>
      <c r="C42" s="134"/>
      <c r="D42" s="134"/>
      <c r="E42" s="134"/>
      <c r="F42" s="134"/>
      <c r="G42" s="134"/>
      <c r="H42" s="134"/>
      <c r="I42" s="135"/>
      <c r="P42" s="10"/>
    </row>
    <row r="43" spans="2:17" ht="15" customHeight="1" x14ac:dyDescent="0.25">
      <c r="B43" s="133"/>
      <c r="C43" s="134"/>
      <c r="D43" s="134"/>
      <c r="E43" s="134"/>
      <c r="F43" s="134"/>
      <c r="G43" s="134"/>
      <c r="H43" s="134"/>
      <c r="I43" s="135"/>
      <c r="P43" s="10"/>
    </row>
    <row r="44" spans="2:17" ht="15" customHeight="1" x14ac:dyDescent="0.25">
      <c r="B44" s="133"/>
      <c r="C44" s="134"/>
      <c r="D44" s="134"/>
      <c r="E44" s="134"/>
      <c r="F44" s="134"/>
      <c r="G44" s="134"/>
      <c r="H44" s="134"/>
      <c r="I44" s="135"/>
      <c r="P44" s="10"/>
    </row>
    <row r="45" spans="2:17" ht="15" customHeight="1" x14ac:dyDescent="0.25">
      <c r="B45" s="133"/>
      <c r="C45" s="134"/>
      <c r="D45" s="134"/>
      <c r="E45" s="134"/>
      <c r="F45" s="134"/>
      <c r="G45" s="134"/>
      <c r="H45" s="134"/>
      <c r="I45" s="135"/>
      <c r="P45" s="10"/>
    </row>
    <row r="46" spans="2:17" ht="15" customHeight="1" x14ac:dyDescent="0.25">
      <c r="B46" s="133"/>
      <c r="C46" s="134"/>
      <c r="D46" s="134"/>
      <c r="E46" s="134"/>
      <c r="F46" s="134"/>
      <c r="G46" s="134"/>
      <c r="H46" s="134"/>
      <c r="I46" s="135"/>
      <c r="P46" s="10"/>
    </row>
    <row r="47" spans="2:17" ht="15" customHeight="1" x14ac:dyDescent="0.25">
      <c r="B47" s="133"/>
      <c r="C47" s="134"/>
      <c r="D47" s="134"/>
      <c r="E47" s="134"/>
      <c r="F47" s="134"/>
      <c r="G47" s="134"/>
      <c r="H47" s="134"/>
      <c r="I47" s="135"/>
      <c r="P47" s="10"/>
    </row>
    <row r="48" spans="2:17" ht="15" customHeight="1" x14ac:dyDescent="0.25">
      <c r="B48" s="136"/>
      <c r="C48" s="137"/>
      <c r="D48" s="137"/>
      <c r="E48" s="137"/>
      <c r="F48" s="137"/>
      <c r="G48" s="137"/>
      <c r="H48" s="137"/>
      <c r="I48" s="138"/>
      <c r="P48" s="10"/>
    </row>
    <row r="49" spans="2:16" ht="15" customHeight="1" x14ac:dyDescent="0.25">
      <c r="D49" s="10"/>
      <c r="P49" s="10"/>
    </row>
    <row r="50" spans="2:16" ht="15" customHeight="1" x14ac:dyDescent="0.25">
      <c r="D50" s="10"/>
      <c r="P50" s="10"/>
    </row>
    <row r="51" spans="2:16" ht="15" customHeight="1" x14ac:dyDescent="0.25">
      <c r="B51" s="90"/>
      <c r="D51" s="10"/>
      <c r="P51" s="10"/>
    </row>
    <row r="52" spans="2:16" x14ac:dyDescent="0.25">
      <c r="B52" s="91"/>
      <c r="D52" s="10"/>
      <c r="P52" s="10"/>
    </row>
    <row r="53" spans="2:16" x14ac:dyDescent="0.25">
      <c r="B53" s="139"/>
      <c r="C53" s="139"/>
      <c r="D53" s="92"/>
      <c r="P53" s="10"/>
    </row>
    <row r="54" spans="2:16" x14ac:dyDescent="0.25">
      <c r="D54" s="93"/>
      <c r="P54" s="10"/>
    </row>
    <row r="55" spans="2:16" x14ac:dyDescent="0.25">
      <c r="D55" s="80"/>
      <c r="P55" s="10"/>
    </row>
    <row r="56" spans="2:16" x14ac:dyDescent="0.25">
      <c r="D56" s="81"/>
      <c r="P56" s="10"/>
    </row>
    <row r="57" spans="2:16" x14ac:dyDescent="0.25">
      <c r="D57" s="80"/>
      <c r="P57" s="10"/>
    </row>
    <row r="58" spans="2:16" x14ac:dyDescent="0.25">
      <c r="D58" s="94"/>
      <c r="P58" s="10"/>
    </row>
    <row r="59" spans="2:16" x14ac:dyDescent="0.25">
      <c r="D59" s="95"/>
      <c r="P59" s="10"/>
    </row>
    <row r="60" spans="2:16" x14ac:dyDescent="0.25">
      <c r="D60" s="10"/>
      <c r="P60" s="10"/>
    </row>
    <row r="61" spans="2:16" x14ac:dyDescent="0.25">
      <c r="D61" s="96"/>
      <c r="P61" s="10"/>
    </row>
    <row r="62" spans="2:16" x14ac:dyDescent="0.25">
      <c r="B62" s="97"/>
      <c r="D62" s="10"/>
      <c r="P62" s="10"/>
    </row>
    <row r="63" spans="2:16" x14ac:dyDescent="0.25">
      <c r="B63" s="82"/>
      <c r="D63" s="10"/>
      <c r="P63" s="10"/>
    </row>
    <row r="64" spans="2:16" x14ac:dyDescent="0.25">
      <c r="B64" s="36"/>
      <c r="D64" s="10"/>
      <c r="P64" s="10"/>
    </row>
    <row r="65" spans="4:16" x14ac:dyDescent="0.25">
      <c r="D65" s="10"/>
      <c r="P65" s="10"/>
    </row>
    <row r="66" spans="4:16" x14ac:dyDescent="0.25">
      <c r="D66" s="10"/>
      <c r="P66" s="10"/>
    </row>
    <row r="67" spans="4:16" x14ac:dyDescent="0.25">
      <c r="D67" s="10"/>
      <c r="P67" s="10"/>
    </row>
    <row r="68" spans="4:16" x14ac:dyDescent="0.25">
      <c r="D68" s="10"/>
      <c r="P68" s="10"/>
    </row>
    <row r="69" spans="4:16" x14ac:dyDescent="0.25">
      <c r="D69" s="10"/>
      <c r="P69" s="10"/>
    </row>
    <row r="70" spans="4:16" x14ac:dyDescent="0.25">
      <c r="D70" s="10"/>
      <c r="P70" s="10"/>
    </row>
    <row r="71" spans="4:16" x14ac:dyDescent="0.25">
      <c r="D71" s="10"/>
      <c r="P71" s="10"/>
    </row>
    <row r="72" spans="4:16" x14ac:dyDescent="0.25">
      <c r="D72" s="10"/>
      <c r="P72" s="10"/>
    </row>
    <row r="73" spans="4:16" x14ac:dyDescent="0.25">
      <c r="D73" s="10"/>
      <c r="P73" s="10"/>
    </row>
    <row r="74" spans="4:16" x14ac:dyDescent="0.25">
      <c r="D74" s="10"/>
      <c r="P74" s="10"/>
    </row>
    <row r="75" spans="4:16" x14ac:dyDescent="0.25">
      <c r="D75" s="10"/>
      <c r="P75" s="10"/>
    </row>
    <row r="76" spans="4:16" x14ac:dyDescent="0.25">
      <c r="D76" s="10"/>
      <c r="P76" s="10"/>
    </row>
    <row r="77" spans="4:16" x14ac:dyDescent="0.25">
      <c r="D77" s="10"/>
      <c r="P77" s="10"/>
    </row>
    <row r="78" spans="4:16" x14ac:dyDescent="0.25">
      <c r="D78" s="10"/>
      <c r="P78" s="10"/>
    </row>
    <row r="79" spans="4:16" x14ac:dyDescent="0.25">
      <c r="D79" s="10"/>
      <c r="P79" s="10"/>
    </row>
    <row r="80" spans="4:16" x14ac:dyDescent="0.25">
      <c r="D80" s="10"/>
      <c r="P80" s="10"/>
    </row>
    <row r="81" spans="4:16" x14ac:dyDescent="0.25">
      <c r="D81" s="10"/>
      <c r="P81" s="10"/>
    </row>
    <row r="82" spans="4:16" x14ac:dyDescent="0.25">
      <c r="D82" s="10"/>
      <c r="P82" s="10"/>
    </row>
    <row r="83" spans="4:16" x14ac:dyDescent="0.25">
      <c r="D83" s="10"/>
      <c r="P83" s="10"/>
    </row>
    <row r="84" spans="4:16" x14ac:dyDescent="0.25">
      <c r="D84" s="10"/>
      <c r="P84" s="10"/>
    </row>
    <row r="85" spans="4:16" x14ac:dyDescent="0.25">
      <c r="D85" s="10"/>
      <c r="P85" s="10"/>
    </row>
    <row r="86" spans="4:16" x14ac:dyDescent="0.25">
      <c r="D86" s="10"/>
      <c r="P86" s="10"/>
    </row>
    <row r="87" spans="4:16" x14ac:dyDescent="0.25">
      <c r="D87" s="10"/>
      <c r="P87" s="10"/>
    </row>
    <row r="88" spans="4:16" x14ac:dyDescent="0.25">
      <c r="D88" s="10"/>
      <c r="P88" s="10"/>
    </row>
    <row r="89" spans="4:16" x14ac:dyDescent="0.25">
      <c r="D89" s="10"/>
      <c r="P89" s="10"/>
    </row>
    <row r="90" spans="4:16" x14ac:dyDescent="0.25">
      <c r="D90" s="10"/>
      <c r="P90" s="10"/>
    </row>
    <row r="91" spans="4:16" x14ac:dyDescent="0.25">
      <c r="D91" s="10"/>
      <c r="P91" s="10"/>
    </row>
    <row r="92" spans="4:16" x14ac:dyDescent="0.25">
      <c r="D92" s="10"/>
      <c r="P92" s="10"/>
    </row>
    <row r="93" spans="4:16" x14ac:dyDescent="0.25">
      <c r="D93" s="10"/>
      <c r="P93" s="10"/>
    </row>
    <row r="94" spans="4:16" x14ac:dyDescent="0.25">
      <c r="D94" s="10"/>
      <c r="P94" s="10"/>
    </row>
    <row r="95" spans="4:16" x14ac:dyDescent="0.25">
      <c r="D95" s="10"/>
      <c r="P95" s="10"/>
    </row>
    <row r="96" spans="4:16" x14ac:dyDescent="0.25">
      <c r="D96" s="10"/>
      <c r="P96" s="10"/>
    </row>
    <row r="97" spans="4:16" x14ac:dyDescent="0.25">
      <c r="D97" s="10"/>
      <c r="P97" s="10"/>
    </row>
    <row r="98" spans="4:16" x14ac:dyDescent="0.25">
      <c r="D98" s="10"/>
      <c r="P98" s="10"/>
    </row>
    <row r="99" spans="4:16" x14ac:dyDescent="0.25">
      <c r="D99" s="10"/>
      <c r="P99" s="10"/>
    </row>
    <row r="100" spans="4:16" x14ac:dyDescent="0.25">
      <c r="D100" s="10"/>
      <c r="P100" s="10"/>
    </row>
    <row r="101" spans="4:16" x14ac:dyDescent="0.25">
      <c r="D101" s="10"/>
      <c r="P101" s="10"/>
    </row>
    <row r="102" spans="4:16" x14ac:dyDescent="0.25">
      <c r="D102" s="10"/>
      <c r="P102" s="10"/>
    </row>
    <row r="103" spans="4:16" x14ac:dyDescent="0.25">
      <c r="D103" s="10"/>
      <c r="P103" s="10"/>
    </row>
    <row r="104" spans="4:16" x14ac:dyDescent="0.25">
      <c r="D104" s="10"/>
      <c r="P104" s="10"/>
    </row>
    <row r="105" spans="4:16" x14ac:dyDescent="0.25">
      <c r="D105" s="10"/>
      <c r="P105" s="10"/>
    </row>
    <row r="106" spans="4:16" x14ac:dyDescent="0.25">
      <c r="D106" s="10"/>
      <c r="P106" s="10"/>
    </row>
    <row r="107" spans="4:16" x14ac:dyDescent="0.25">
      <c r="D107" s="10"/>
      <c r="P107" s="10"/>
    </row>
    <row r="108" spans="4:16" x14ac:dyDescent="0.25">
      <c r="D108" s="10"/>
      <c r="P108" s="10"/>
    </row>
    <row r="109" spans="4:16" x14ac:dyDescent="0.25">
      <c r="D109" s="10"/>
      <c r="P109" s="10"/>
    </row>
    <row r="110" spans="4:16" x14ac:dyDescent="0.25">
      <c r="D110" s="10"/>
      <c r="P110" s="10"/>
    </row>
    <row r="111" spans="4:16" x14ac:dyDescent="0.25">
      <c r="D111" s="10"/>
      <c r="P111" s="10"/>
    </row>
    <row r="112" spans="4:16" x14ac:dyDescent="0.25">
      <c r="D112" s="10"/>
      <c r="P112" s="10"/>
    </row>
    <row r="113" spans="4:16" x14ac:dyDescent="0.25">
      <c r="D113" s="10"/>
      <c r="P113" s="10"/>
    </row>
    <row r="114" spans="4:16" x14ac:dyDescent="0.25">
      <c r="D114" s="10"/>
      <c r="P114" s="10"/>
    </row>
    <row r="115" spans="4:16" x14ac:dyDescent="0.25">
      <c r="D115" s="10"/>
    </row>
    <row r="116" spans="4:16" x14ac:dyDescent="0.25">
      <c r="D116" s="10"/>
    </row>
    <row r="117" spans="4:16" x14ac:dyDescent="0.25">
      <c r="D117" s="10"/>
    </row>
    <row r="118" spans="4:16" x14ac:dyDescent="0.25">
      <c r="D118" s="10"/>
    </row>
    <row r="119" spans="4:16" x14ac:dyDescent="0.25">
      <c r="D119" s="10"/>
    </row>
    <row r="120" spans="4:16" x14ac:dyDescent="0.25">
      <c r="D120" s="10"/>
    </row>
    <row r="121" spans="4:16" x14ac:dyDescent="0.25">
      <c r="D121" s="10"/>
    </row>
    <row r="122" spans="4:16" x14ac:dyDescent="0.25">
      <c r="D122" s="10"/>
    </row>
    <row r="123" spans="4:16" x14ac:dyDescent="0.25">
      <c r="D123" s="10"/>
    </row>
    <row r="124" spans="4:16" x14ac:dyDescent="0.25">
      <c r="D124" s="10"/>
    </row>
    <row r="125" spans="4:16" x14ac:dyDescent="0.25">
      <c r="D125" s="10"/>
    </row>
    <row r="126" spans="4:16" x14ac:dyDescent="0.25">
      <c r="D126" s="10"/>
    </row>
    <row r="127" spans="4:16" x14ac:dyDescent="0.25">
      <c r="D127" s="10"/>
    </row>
    <row r="128" spans="4:16"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sheetData>
  <mergeCells count="7">
    <mergeCell ref="F6:M9"/>
    <mergeCell ref="B41:I48"/>
    <mergeCell ref="B53:C53"/>
    <mergeCell ref="B12:C12"/>
    <mergeCell ref="B19:H19"/>
    <mergeCell ref="J19:M19"/>
    <mergeCell ref="B36:I40"/>
  </mergeCells>
  <pageMargins left="0.75" right="0.75" top="1" bottom="1" header="0" footer="0"/>
  <pageSetup paperSize="9" orientation="portrait" r:id="rId1"/>
  <headerFooter alignWithMargins="0"/>
  <ignoredErrors>
    <ignoredError sqref="J2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65"/>
  <sheetViews>
    <sheetView showGridLines="0" workbookViewId="0">
      <selection activeCell="D4" sqref="D4"/>
    </sheetView>
  </sheetViews>
  <sheetFormatPr baseColWidth="10" defaultColWidth="9.140625" defaultRowHeight="15" x14ac:dyDescent="0.25"/>
  <cols>
    <col min="1" max="1" width="2.7109375" style="1" customWidth="1"/>
    <col min="2" max="2" width="11.140625" style="1" customWidth="1"/>
    <col min="3" max="3" width="16.5703125" style="1" customWidth="1"/>
    <col min="4" max="4" width="13.7109375" style="1" customWidth="1"/>
    <col min="5" max="5" width="13.28515625" style="1" customWidth="1"/>
    <col min="6" max="6" width="13.7109375" style="1" customWidth="1"/>
    <col min="7" max="7" width="13.140625" style="1" customWidth="1"/>
    <col min="8" max="8" width="12.85546875" style="1" customWidth="1"/>
    <col min="9" max="9" width="9" style="1" customWidth="1"/>
    <col min="10" max="10" width="33.85546875" style="1" bestFit="1" customWidth="1"/>
    <col min="11" max="11" width="11.7109375" style="1" customWidth="1"/>
    <col min="12" max="12" width="14.140625" style="1" bestFit="1" customWidth="1"/>
    <col min="13" max="13" width="10.7109375" style="1" customWidth="1"/>
    <col min="14" max="14" width="2.140625" style="1" customWidth="1"/>
    <col min="15" max="15" width="9.140625" style="1"/>
    <col min="16" max="16" width="15.28515625" style="1" bestFit="1" customWidth="1"/>
    <col min="17" max="256" width="9.140625" style="1"/>
    <col min="257" max="257" width="12" style="1" customWidth="1"/>
    <col min="258" max="258" width="11.140625" style="1" customWidth="1"/>
    <col min="259" max="259" width="12.42578125" style="1" customWidth="1"/>
    <col min="260" max="260" width="13.7109375" style="1" customWidth="1"/>
    <col min="261" max="261" width="13.28515625" style="1" customWidth="1"/>
    <col min="262" max="262" width="13.7109375" style="1" customWidth="1"/>
    <col min="263" max="263" width="13.140625" style="1" customWidth="1"/>
    <col min="264" max="264" width="12.85546875" style="1" customWidth="1"/>
    <col min="265" max="265" width="17.140625" style="1" customWidth="1"/>
    <col min="266" max="266" width="33.85546875" style="1" bestFit="1" customWidth="1"/>
    <col min="267" max="267" width="11.7109375" style="1" customWidth="1"/>
    <col min="268" max="268" width="14.140625" style="1" bestFit="1" customWidth="1"/>
    <col min="269" max="269" width="10.7109375" style="1" customWidth="1"/>
    <col min="270" max="270" width="2.140625" style="1" customWidth="1"/>
    <col min="271" max="271" width="9.140625" style="1"/>
    <col min="272" max="272" width="15.28515625" style="1" bestFit="1" customWidth="1"/>
    <col min="273" max="512" width="9.140625" style="1"/>
    <col min="513" max="513" width="12" style="1" customWidth="1"/>
    <col min="514" max="514" width="11.140625" style="1" customWidth="1"/>
    <col min="515" max="515" width="12.42578125" style="1" customWidth="1"/>
    <col min="516" max="516" width="13.7109375" style="1" customWidth="1"/>
    <col min="517" max="517" width="13.28515625" style="1" customWidth="1"/>
    <col min="518" max="518" width="13.7109375" style="1" customWidth="1"/>
    <col min="519" max="519" width="13.140625" style="1" customWidth="1"/>
    <col min="520" max="520" width="12.85546875" style="1" customWidth="1"/>
    <col min="521" max="521" width="17.140625" style="1" customWidth="1"/>
    <col min="522" max="522" width="33.85546875" style="1" bestFit="1" customWidth="1"/>
    <col min="523" max="523" width="11.7109375" style="1" customWidth="1"/>
    <col min="524" max="524" width="14.140625" style="1" bestFit="1" customWidth="1"/>
    <col min="525" max="525" width="10.7109375" style="1" customWidth="1"/>
    <col min="526" max="526" width="2.140625" style="1" customWidth="1"/>
    <col min="527" max="527" width="9.140625" style="1"/>
    <col min="528" max="528" width="15.28515625" style="1" bestFit="1" customWidth="1"/>
    <col min="529" max="768" width="9.140625" style="1"/>
    <col min="769" max="769" width="12" style="1" customWidth="1"/>
    <col min="770" max="770" width="11.140625" style="1" customWidth="1"/>
    <col min="771" max="771" width="12.42578125" style="1" customWidth="1"/>
    <col min="772" max="772" width="13.7109375" style="1" customWidth="1"/>
    <col min="773" max="773" width="13.28515625" style="1" customWidth="1"/>
    <col min="774" max="774" width="13.7109375" style="1" customWidth="1"/>
    <col min="775" max="775" width="13.140625" style="1" customWidth="1"/>
    <col min="776" max="776" width="12.85546875" style="1" customWidth="1"/>
    <col min="777" max="777" width="17.140625" style="1" customWidth="1"/>
    <col min="778" max="778" width="33.85546875" style="1" bestFit="1" customWidth="1"/>
    <col min="779" max="779" width="11.7109375" style="1" customWidth="1"/>
    <col min="780" max="780" width="14.140625" style="1" bestFit="1" customWidth="1"/>
    <col min="781" max="781" width="10.7109375" style="1" customWidth="1"/>
    <col min="782" max="782" width="2.140625" style="1" customWidth="1"/>
    <col min="783" max="783" width="9.140625" style="1"/>
    <col min="784" max="784" width="15.28515625" style="1" bestFit="1" customWidth="1"/>
    <col min="785" max="1024" width="9.140625" style="1"/>
    <col min="1025" max="1025" width="12" style="1" customWidth="1"/>
    <col min="1026" max="1026" width="11.140625" style="1" customWidth="1"/>
    <col min="1027" max="1027" width="12.42578125" style="1" customWidth="1"/>
    <col min="1028" max="1028" width="13.7109375" style="1" customWidth="1"/>
    <col min="1029" max="1029" width="13.28515625" style="1" customWidth="1"/>
    <col min="1030" max="1030" width="13.7109375" style="1" customWidth="1"/>
    <col min="1031" max="1031" width="13.140625" style="1" customWidth="1"/>
    <col min="1032" max="1032" width="12.85546875" style="1" customWidth="1"/>
    <col min="1033" max="1033" width="17.140625" style="1" customWidth="1"/>
    <col min="1034" max="1034" width="33.85546875" style="1" bestFit="1" customWidth="1"/>
    <col min="1035" max="1035" width="11.7109375" style="1" customWidth="1"/>
    <col min="1036" max="1036" width="14.140625" style="1" bestFit="1" customWidth="1"/>
    <col min="1037" max="1037" width="10.7109375" style="1" customWidth="1"/>
    <col min="1038" max="1038" width="2.140625" style="1" customWidth="1"/>
    <col min="1039" max="1039" width="9.140625" style="1"/>
    <col min="1040" max="1040" width="15.28515625" style="1" bestFit="1" customWidth="1"/>
    <col min="1041" max="1280" width="9.140625" style="1"/>
    <col min="1281" max="1281" width="12" style="1" customWidth="1"/>
    <col min="1282" max="1282" width="11.140625" style="1" customWidth="1"/>
    <col min="1283" max="1283" width="12.42578125" style="1" customWidth="1"/>
    <col min="1284" max="1284" width="13.7109375" style="1" customWidth="1"/>
    <col min="1285" max="1285" width="13.28515625" style="1" customWidth="1"/>
    <col min="1286" max="1286" width="13.7109375" style="1" customWidth="1"/>
    <col min="1287" max="1287" width="13.140625" style="1" customWidth="1"/>
    <col min="1288" max="1288" width="12.85546875" style="1" customWidth="1"/>
    <col min="1289" max="1289" width="17.140625" style="1" customWidth="1"/>
    <col min="1290" max="1290" width="33.85546875" style="1" bestFit="1" customWidth="1"/>
    <col min="1291" max="1291" width="11.7109375" style="1" customWidth="1"/>
    <col min="1292" max="1292" width="14.140625" style="1" bestFit="1" customWidth="1"/>
    <col min="1293" max="1293" width="10.7109375" style="1" customWidth="1"/>
    <col min="1294" max="1294" width="2.140625" style="1" customWidth="1"/>
    <col min="1295" max="1295" width="9.140625" style="1"/>
    <col min="1296" max="1296" width="15.28515625" style="1" bestFit="1" customWidth="1"/>
    <col min="1297" max="1536" width="9.140625" style="1"/>
    <col min="1537" max="1537" width="12" style="1" customWidth="1"/>
    <col min="1538" max="1538" width="11.140625" style="1" customWidth="1"/>
    <col min="1539" max="1539" width="12.42578125" style="1" customWidth="1"/>
    <col min="1540" max="1540" width="13.7109375" style="1" customWidth="1"/>
    <col min="1541" max="1541" width="13.28515625" style="1" customWidth="1"/>
    <col min="1542" max="1542" width="13.7109375" style="1" customWidth="1"/>
    <col min="1543" max="1543" width="13.140625" style="1" customWidth="1"/>
    <col min="1544" max="1544" width="12.85546875" style="1" customWidth="1"/>
    <col min="1545" max="1545" width="17.140625" style="1" customWidth="1"/>
    <col min="1546" max="1546" width="33.85546875" style="1" bestFit="1" customWidth="1"/>
    <col min="1547" max="1547" width="11.7109375" style="1" customWidth="1"/>
    <col min="1548" max="1548" width="14.140625" style="1" bestFit="1" customWidth="1"/>
    <col min="1549" max="1549" width="10.7109375" style="1" customWidth="1"/>
    <col min="1550" max="1550" width="2.140625" style="1" customWidth="1"/>
    <col min="1551" max="1551" width="9.140625" style="1"/>
    <col min="1552" max="1552" width="15.28515625" style="1" bestFit="1" customWidth="1"/>
    <col min="1553" max="1792" width="9.140625" style="1"/>
    <col min="1793" max="1793" width="12" style="1" customWidth="1"/>
    <col min="1794" max="1794" width="11.140625" style="1" customWidth="1"/>
    <col min="1795" max="1795" width="12.42578125" style="1" customWidth="1"/>
    <col min="1796" max="1796" width="13.7109375" style="1" customWidth="1"/>
    <col min="1797" max="1797" width="13.28515625" style="1" customWidth="1"/>
    <col min="1798" max="1798" width="13.7109375" style="1" customWidth="1"/>
    <col min="1799" max="1799" width="13.140625" style="1" customWidth="1"/>
    <col min="1800" max="1800" width="12.85546875" style="1" customWidth="1"/>
    <col min="1801" max="1801" width="17.140625" style="1" customWidth="1"/>
    <col min="1802" max="1802" width="33.85546875" style="1" bestFit="1" customWidth="1"/>
    <col min="1803" max="1803" width="11.7109375" style="1" customWidth="1"/>
    <col min="1804" max="1804" width="14.140625" style="1" bestFit="1" customWidth="1"/>
    <col min="1805" max="1805" width="10.7109375" style="1" customWidth="1"/>
    <col min="1806" max="1806" width="2.140625" style="1" customWidth="1"/>
    <col min="1807" max="1807" width="9.140625" style="1"/>
    <col min="1808" max="1808" width="15.28515625" style="1" bestFit="1" customWidth="1"/>
    <col min="1809" max="2048" width="9.140625" style="1"/>
    <col min="2049" max="2049" width="12" style="1" customWidth="1"/>
    <col min="2050" max="2050" width="11.140625" style="1" customWidth="1"/>
    <col min="2051" max="2051" width="12.42578125" style="1" customWidth="1"/>
    <col min="2052" max="2052" width="13.7109375" style="1" customWidth="1"/>
    <col min="2053" max="2053" width="13.28515625" style="1" customWidth="1"/>
    <col min="2054" max="2054" width="13.7109375" style="1" customWidth="1"/>
    <col min="2055" max="2055" width="13.140625" style="1" customWidth="1"/>
    <col min="2056" max="2056" width="12.85546875" style="1" customWidth="1"/>
    <col min="2057" max="2057" width="17.140625" style="1" customWidth="1"/>
    <col min="2058" max="2058" width="33.85546875" style="1" bestFit="1" customWidth="1"/>
    <col min="2059" max="2059" width="11.7109375" style="1" customWidth="1"/>
    <col min="2060" max="2060" width="14.140625" style="1" bestFit="1" customWidth="1"/>
    <col min="2061" max="2061" width="10.7109375" style="1" customWidth="1"/>
    <col min="2062" max="2062" width="2.140625" style="1" customWidth="1"/>
    <col min="2063" max="2063" width="9.140625" style="1"/>
    <col min="2064" max="2064" width="15.28515625" style="1" bestFit="1" customWidth="1"/>
    <col min="2065" max="2304" width="9.140625" style="1"/>
    <col min="2305" max="2305" width="12" style="1" customWidth="1"/>
    <col min="2306" max="2306" width="11.140625" style="1" customWidth="1"/>
    <col min="2307" max="2307" width="12.42578125" style="1" customWidth="1"/>
    <col min="2308" max="2308" width="13.7109375" style="1" customWidth="1"/>
    <col min="2309" max="2309" width="13.28515625" style="1" customWidth="1"/>
    <col min="2310" max="2310" width="13.7109375" style="1" customWidth="1"/>
    <col min="2311" max="2311" width="13.140625" style="1" customWidth="1"/>
    <col min="2312" max="2312" width="12.85546875" style="1" customWidth="1"/>
    <col min="2313" max="2313" width="17.140625" style="1" customWidth="1"/>
    <col min="2314" max="2314" width="33.85546875" style="1" bestFit="1" customWidth="1"/>
    <col min="2315" max="2315" width="11.7109375" style="1" customWidth="1"/>
    <col min="2316" max="2316" width="14.140625" style="1" bestFit="1" customWidth="1"/>
    <col min="2317" max="2317" width="10.7109375" style="1" customWidth="1"/>
    <col min="2318" max="2318" width="2.140625" style="1" customWidth="1"/>
    <col min="2319" max="2319" width="9.140625" style="1"/>
    <col min="2320" max="2320" width="15.28515625" style="1" bestFit="1" customWidth="1"/>
    <col min="2321" max="2560" width="9.140625" style="1"/>
    <col min="2561" max="2561" width="12" style="1" customWidth="1"/>
    <col min="2562" max="2562" width="11.140625" style="1" customWidth="1"/>
    <col min="2563" max="2563" width="12.42578125" style="1" customWidth="1"/>
    <col min="2564" max="2564" width="13.7109375" style="1" customWidth="1"/>
    <col min="2565" max="2565" width="13.28515625" style="1" customWidth="1"/>
    <col min="2566" max="2566" width="13.7109375" style="1" customWidth="1"/>
    <col min="2567" max="2567" width="13.140625" style="1" customWidth="1"/>
    <col min="2568" max="2568" width="12.85546875" style="1" customWidth="1"/>
    <col min="2569" max="2569" width="17.140625" style="1" customWidth="1"/>
    <col min="2570" max="2570" width="33.85546875" style="1" bestFit="1" customWidth="1"/>
    <col min="2571" max="2571" width="11.7109375" style="1" customWidth="1"/>
    <col min="2572" max="2572" width="14.140625" style="1" bestFit="1" customWidth="1"/>
    <col min="2573" max="2573" width="10.7109375" style="1" customWidth="1"/>
    <col min="2574" max="2574" width="2.140625" style="1" customWidth="1"/>
    <col min="2575" max="2575" width="9.140625" style="1"/>
    <col min="2576" max="2576" width="15.28515625" style="1" bestFit="1" customWidth="1"/>
    <col min="2577" max="2816" width="9.140625" style="1"/>
    <col min="2817" max="2817" width="12" style="1" customWidth="1"/>
    <col min="2818" max="2818" width="11.140625" style="1" customWidth="1"/>
    <col min="2819" max="2819" width="12.42578125" style="1" customWidth="1"/>
    <col min="2820" max="2820" width="13.7109375" style="1" customWidth="1"/>
    <col min="2821" max="2821" width="13.28515625" style="1" customWidth="1"/>
    <col min="2822" max="2822" width="13.7109375" style="1" customWidth="1"/>
    <col min="2823" max="2823" width="13.140625" style="1" customWidth="1"/>
    <col min="2824" max="2824" width="12.85546875" style="1" customWidth="1"/>
    <col min="2825" max="2825" width="17.140625" style="1" customWidth="1"/>
    <col min="2826" max="2826" width="33.85546875" style="1" bestFit="1" customWidth="1"/>
    <col min="2827" max="2827" width="11.7109375" style="1" customWidth="1"/>
    <col min="2828" max="2828" width="14.140625" style="1" bestFit="1" customWidth="1"/>
    <col min="2829" max="2829" width="10.7109375" style="1" customWidth="1"/>
    <col min="2830" max="2830" width="2.140625" style="1" customWidth="1"/>
    <col min="2831" max="2831" width="9.140625" style="1"/>
    <col min="2832" max="2832" width="15.28515625" style="1" bestFit="1" customWidth="1"/>
    <col min="2833" max="3072" width="9.140625" style="1"/>
    <col min="3073" max="3073" width="12" style="1" customWidth="1"/>
    <col min="3074" max="3074" width="11.140625" style="1" customWidth="1"/>
    <col min="3075" max="3075" width="12.42578125" style="1" customWidth="1"/>
    <col min="3076" max="3076" width="13.7109375" style="1" customWidth="1"/>
    <col min="3077" max="3077" width="13.28515625" style="1" customWidth="1"/>
    <col min="3078" max="3078" width="13.7109375" style="1" customWidth="1"/>
    <col min="3079" max="3079" width="13.140625" style="1" customWidth="1"/>
    <col min="3080" max="3080" width="12.85546875" style="1" customWidth="1"/>
    <col min="3081" max="3081" width="17.140625" style="1" customWidth="1"/>
    <col min="3082" max="3082" width="33.85546875" style="1" bestFit="1" customWidth="1"/>
    <col min="3083" max="3083" width="11.7109375" style="1" customWidth="1"/>
    <col min="3084" max="3084" width="14.140625" style="1" bestFit="1" customWidth="1"/>
    <col min="3085" max="3085" width="10.7109375" style="1" customWidth="1"/>
    <col min="3086" max="3086" width="2.140625" style="1" customWidth="1"/>
    <col min="3087" max="3087" width="9.140625" style="1"/>
    <col min="3088" max="3088" width="15.28515625" style="1" bestFit="1" customWidth="1"/>
    <col min="3089" max="3328" width="9.140625" style="1"/>
    <col min="3329" max="3329" width="12" style="1" customWidth="1"/>
    <col min="3330" max="3330" width="11.140625" style="1" customWidth="1"/>
    <col min="3331" max="3331" width="12.42578125" style="1" customWidth="1"/>
    <col min="3332" max="3332" width="13.7109375" style="1" customWidth="1"/>
    <col min="3333" max="3333" width="13.28515625" style="1" customWidth="1"/>
    <col min="3334" max="3334" width="13.7109375" style="1" customWidth="1"/>
    <col min="3335" max="3335" width="13.140625" style="1" customWidth="1"/>
    <col min="3336" max="3336" width="12.85546875" style="1" customWidth="1"/>
    <col min="3337" max="3337" width="17.140625" style="1" customWidth="1"/>
    <col min="3338" max="3338" width="33.85546875" style="1" bestFit="1" customWidth="1"/>
    <col min="3339" max="3339" width="11.7109375" style="1" customWidth="1"/>
    <col min="3340" max="3340" width="14.140625" style="1" bestFit="1" customWidth="1"/>
    <col min="3341" max="3341" width="10.7109375" style="1" customWidth="1"/>
    <col min="3342" max="3342" width="2.140625" style="1" customWidth="1"/>
    <col min="3343" max="3343" width="9.140625" style="1"/>
    <col min="3344" max="3344" width="15.28515625" style="1" bestFit="1" customWidth="1"/>
    <col min="3345" max="3584" width="9.140625" style="1"/>
    <col min="3585" max="3585" width="12" style="1" customWidth="1"/>
    <col min="3586" max="3586" width="11.140625" style="1" customWidth="1"/>
    <col min="3587" max="3587" width="12.42578125" style="1" customWidth="1"/>
    <col min="3588" max="3588" width="13.7109375" style="1" customWidth="1"/>
    <col min="3589" max="3589" width="13.28515625" style="1" customWidth="1"/>
    <col min="3590" max="3590" width="13.7109375" style="1" customWidth="1"/>
    <col min="3591" max="3591" width="13.140625" style="1" customWidth="1"/>
    <col min="3592" max="3592" width="12.85546875" style="1" customWidth="1"/>
    <col min="3593" max="3593" width="17.140625" style="1" customWidth="1"/>
    <col min="3594" max="3594" width="33.85546875" style="1" bestFit="1" customWidth="1"/>
    <col min="3595" max="3595" width="11.7109375" style="1" customWidth="1"/>
    <col min="3596" max="3596" width="14.140625" style="1" bestFit="1" customWidth="1"/>
    <col min="3597" max="3597" width="10.7109375" style="1" customWidth="1"/>
    <col min="3598" max="3598" width="2.140625" style="1" customWidth="1"/>
    <col min="3599" max="3599" width="9.140625" style="1"/>
    <col min="3600" max="3600" width="15.28515625" style="1" bestFit="1" customWidth="1"/>
    <col min="3601" max="3840" width="9.140625" style="1"/>
    <col min="3841" max="3841" width="12" style="1" customWidth="1"/>
    <col min="3842" max="3842" width="11.140625" style="1" customWidth="1"/>
    <col min="3843" max="3843" width="12.42578125" style="1" customWidth="1"/>
    <col min="3844" max="3844" width="13.7109375" style="1" customWidth="1"/>
    <col min="3845" max="3845" width="13.28515625" style="1" customWidth="1"/>
    <col min="3846" max="3846" width="13.7109375" style="1" customWidth="1"/>
    <col min="3847" max="3847" width="13.140625" style="1" customWidth="1"/>
    <col min="3848" max="3848" width="12.85546875" style="1" customWidth="1"/>
    <col min="3849" max="3849" width="17.140625" style="1" customWidth="1"/>
    <col min="3850" max="3850" width="33.85546875" style="1" bestFit="1" customWidth="1"/>
    <col min="3851" max="3851" width="11.7109375" style="1" customWidth="1"/>
    <col min="3852" max="3852" width="14.140625" style="1" bestFit="1" customWidth="1"/>
    <col min="3853" max="3853" width="10.7109375" style="1" customWidth="1"/>
    <col min="3854" max="3854" width="2.140625" style="1" customWidth="1"/>
    <col min="3855" max="3855" width="9.140625" style="1"/>
    <col min="3856" max="3856" width="15.28515625" style="1" bestFit="1" customWidth="1"/>
    <col min="3857" max="4096" width="9.140625" style="1"/>
    <col min="4097" max="4097" width="12" style="1" customWidth="1"/>
    <col min="4098" max="4098" width="11.140625" style="1" customWidth="1"/>
    <col min="4099" max="4099" width="12.42578125" style="1" customWidth="1"/>
    <col min="4100" max="4100" width="13.7109375" style="1" customWidth="1"/>
    <col min="4101" max="4101" width="13.28515625" style="1" customWidth="1"/>
    <col min="4102" max="4102" width="13.7109375" style="1" customWidth="1"/>
    <col min="4103" max="4103" width="13.140625" style="1" customWidth="1"/>
    <col min="4104" max="4104" width="12.85546875" style="1" customWidth="1"/>
    <col min="4105" max="4105" width="17.140625" style="1" customWidth="1"/>
    <col min="4106" max="4106" width="33.85546875" style="1" bestFit="1" customWidth="1"/>
    <col min="4107" max="4107" width="11.7109375" style="1" customWidth="1"/>
    <col min="4108" max="4108" width="14.140625" style="1" bestFit="1" customWidth="1"/>
    <col min="4109" max="4109" width="10.7109375" style="1" customWidth="1"/>
    <col min="4110" max="4110" width="2.140625" style="1" customWidth="1"/>
    <col min="4111" max="4111" width="9.140625" style="1"/>
    <col min="4112" max="4112" width="15.28515625" style="1" bestFit="1" customWidth="1"/>
    <col min="4113" max="4352" width="9.140625" style="1"/>
    <col min="4353" max="4353" width="12" style="1" customWidth="1"/>
    <col min="4354" max="4354" width="11.140625" style="1" customWidth="1"/>
    <col min="4355" max="4355" width="12.42578125" style="1" customWidth="1"/>
    <col min="4356" max="4356" width="13.7109375" style="1" customWidth="1"/>
    <col min="4357" max="4357" width="13.28515625" style="1" customWidth="1"/>
    <col min="4358" max="4358" width="13.7109375" style="1" customWidth="1"/>
    <col min="4359" max="4359" width="13.140625" style="1" customWidth="1"/>
    <col min="4360" max="4360" width="12.85546875" style="1" customWidth="1"/>
    <col min="4361" max="4361" width="17.140625" style="1" customWidth="1"/>
    <col min="4362" max="4362" width="33.85546875" style="1" bestFit="1" customWidth="1"/>
    <col min="4363" max="4363" width="11.7109375" style="1" customWidth="1"/>
    <col min="4364" max="4364" width="14.140625" style="1" bestFit="1" customWidth="1"/>
    <col min="4365" max="4365" width="10.7109375" style="1" customWidth="1"/>
    <col min="4366" max="4366" width="2.140625" style="1" customWidth="1"/>
    <col min="4367" max="4367" width="9.140625" style="1"/>
    <col min="4368" max="4368" width="15.28515625" style="1" bestFit="1" customWidth="1"/>
    <col min="4369" max="4608" width="9.140625" style="1"/>
    <col min="4609" max="4609" width="12" style="1" customWidth="1"/>
    <col min="4610" max="4610" width="11.140625" style="1" customWidth="1"/>
    <col min="4611" max="4611" width="12.42578125" style="1" customWidth="1"/>
    <col min="4612" max="4612" width="13.7109375" style="1" customWidth="1"/>
    <col min="4613" max="4613" width="13.28515625" style="1" customWidth="1"/>
    <col min="4614" max="4614" width="13.7109375" style="1" customWidth="1"/>
    <col min="4615" max="4615" width="13.140625" style="1" customWidth="1"/>
    <col min="4616" max="4616" width="12.85546875" style="1" customWidth="1"/>
    <col min="4617" max="4617" width="17.140625" style="1" customWidth="1"/>
    <col min="4618" max="4618" width="33.85546875" style="1" bestFit="1" customWidth="1"/>
    <col min="4619" max="4619" width="11.7109375" style="1" customWidth="1"/>
    <col min="4620" max="4620" width="14.140625" style="1" bestFit="1" customWidth="1"/>
    <col min="4621" max="4621" width="10.7109375" style="1" customWidth="1"/>
    <col min="4622" max="4622" width="2.140625" style="1" customWidth="1"/>
    <col min="4623" max="4623" width="9.140625" style="1"/>
    <col min="4624" max="4624" width="15.28515625" style="1" bestFit="1" customWidth="1"/>
    <col min="4625" max="4864" width="9.140625" style="1"/>
    <col min="4865" max="4865" width="12" style="1" customWidth="1"/>
    <col min="4866" max="4866" width="11.140625" style="1" customWidth="1"/>
    <col min="4867" max="4867" width="12.42578125" style="1" customWidth="1"/>
    <col min="4868" max="4868" width="13.7109375" style="1" customWidth="1"/>
    <col min="4869" max="4869" width="13.28515625" style="1" customWidth="1"/>
    <col min="4870" max="4870" width="13.7109375" style="1" customWidth="1"/>
    <col min="4871" max="4871" width="13.140625" style="1" customWidth="1"/>
    <col min="4872" max="4872" width="12.85546875" style="1" customWidth="1"/>
    <col min="4873" max="4873" width="17.140625" style="1" customWidth="1"/>
    <col min="4874" max="4874" width="33.85546875" style="1" bestFit="1" customWidth="1"/>
    <col min="4875" max="4875" width="11.7109375" style="1" customWidth="1"/>
    <col min="4876" max="4876" width="14.140625" style="1" bestFit="1" customWidth="1"/>
    <col min="4877" max="4877" width="10.7109375" style="1" customWidth="1"/>
    <col min="4878" max="4878" width="2.140625" style="1" customWidth="1"/>
    <col min="4879" max="4879" width="9.140625" style="1"/>
    <col min="4880" max="4880" width="15.28515625" style="1" bestFit="1" customWidth="1"/>
    <col min="4881" max="5120" width="9.140625" style="1"/>
    <col min="5121" max="5121" width="12" style="1" customWidth="1"/>
    <col min="5122" max="5122" width="11.140625" style="1" customWidth="1"/>
    <col min="5123" max="5123" width="12.42578125" style="1" customWidth="1"/>
    <col min="5124" max="5124" width="13.7109375" style="1" customWidth="1"/>
    <col min="5125" max="5125" width="13.28515625" style="1" customWidth="1"/>
    <col min="5126" max="5126" width="13.7109375" style="1" customWidth="1"/>
    <col min="5127" max="5127" width="13.140625" style="1" customWidth="1"/>
    <col min="5128" max="5128" width="12.85546875" style="1" customWidth="1"/>
    <col min="5129" max="5129" width="17.140625" style="1" customWidth="1"/>
    <col min="5130" max="5130" width="33.85546875" style="1" bestFit="1" customWidth="1"/>
    <col min="5131" max="5131" width="11.7109375" style="1" customWidth="1"/>
    <col min="5132" max="5132" width="14.140625" style="1" bestFit="1" customWidth="1"/>
    <col min="5133" max="5133" width="10.7109375" style="1" customWidth="1"/>
    <col min="5134" max="5134" width="2.140625" style="1" customWidth="1"/>
    <col min="5135" max="5135" width="9.140625" style="1"/>
    <col min="5136" max="5136" width="15.28515625" style="1" bestFit="1" customWidth="1"/>
    <col min="5137" max="5376" width="9.140625" style="1"/>
    <col min="5377" max="5377" width="12" style="1" customWidth="1"/>
    <col min="5378" max="5378" width="11.140625" style="1" customWidth="1"/>
    <col min="5379" max="5379" width="12.42578125" style="1" customWidth="1"/>
    <col min="5380" max="5380" width="13.7109375" style="1" customWidth="1"/>
    <col min="5381" max="5381" width="13.28515625" style="1" customWidth="1"/>
    <col min="5382" max="5382" width="13.7109375" style="1" customWidth="1"/>
    <col min="5383" max="5383" width="13.140625" style="1" customWidth="1"/>
    <col min="5384" max="5384" width="12.85546875" style="1" customWidth="1"/>
    <col min="5385" max="5385" width="17.140625" style="1" customWidth="1"/>
    <col min="5386" max="5386" width="33.85546875" style="1" bestFit="1" customWidth="1"/>
    <col min="5387" max="5387" width="11.7109375" style="1" customWidth="1"/>
    <col min="5388" max="5388" width="14.140625" style="1" bestFit="1" customWidth="1"/>
    <col min="5389" max="5389" width="10.7109375" style="1" customWidth="1"/>
    <col min="5390" max="5390" width="2.140625" style="1" customWidth="1"/>
    <col min="5391" max="5391" width="9.140625" style="1"/>
    <col min="5392" max="5392" width="15.28515625" style="1" bestFit="1" customWidth="1"/>
    <col min="5393" max="5632" width="9.140625" style="1"/>
    <col min="5633" max="5633" width="12" style="1" customWidth="1"/>
    <col min="5634" max="5634" width="11.140625" style="1" customWidth="1"/>
    <col min="5635" max="5635" width="12.42578125" style="1" customWidth="1"/>
    <col min="5636" max="5636" width="13.7109375" style="1" customWidth="1"/>
    <col min="5637" max="5637" width="13.28515625" style="1" customWidth="1"/>
    <col min="5638" max="5638" width="13.7109375" style="1" customWidth="1"/>
    <col min="5639" max="5639" width="13.140625" style="1" customWidth="1"/>
    <col min="5640" max="5640" width="12.85546875" style="1" customWidth="1"/>
    <col min="5641" max="5641" width="17.140625" style="1" customWidth="1"/>
    <col min="5642" max="5642" width="33.85546875" style="1" bestFit="1" customWidth="1"/>
    <col min="5643" max="5643" width="11.7109375" style="1" customWidth="1"/>
    <col min="5644" max="5644" width="14.140625" style="1" bestFit="1" customWidth="1"/>
    <col min="5645" max="5645" width="10.7109375" style="1" customWidth="1"/>
    <col min="5646" max="5646" width="2.140625" style="1" customWidth="1"/>
    <col min="5647" max="5647" width="9.140625" style="1"/>
    <col min="5648" max="5648" width="15.28515625" style="1" bestFit="1" customWidth="1"/>
    <col min="5649" max="5888" width="9.140625" style="1"/>
    <col min="5889" max="5889" width="12" style="1" customWidth="1"/>
    <col min="5890" max="5890" width="11.140625" style="1" customWidth="1"/>
    <col min="5891" max="5891" width="12.42578125" style="1" customWidth="1"/>
    <col min="5892" max="5892" width="13.7109375" style="1" customWidth="1"/>
    <col min="5893" max="5893" width="13.28515625" style="1" customWidth="1"/>
    <col min="5894" max="5894" width="13.7109375" style="1" customWidth="1"/>
    <col min="5895" max="5895" width="13.140625" style="1" customWidth="1"/>
    <col min="5896" max="5896" width="12.85546875" style="1" customWidth="1"/>
    <col min="5897" max="5897" width="17.140625" style="1" customWidth="1"/>
    <col min="5898" max="5898" width="33.85546875" style="1" bestFit="1" customWidth="1"/>
    <col min="5899" max="5899" width="11.7109375" style="1" customWidth="1"/>
    <col min="5900" max="5900" width="14.140625" style="1" bestFit="1" customWidth="1"/>
    <col min="5901" max="5901" width="10.7109375" style="1" customWidth="1"/>
    <col min="5902" max="5902" width="2.140625" style="1" customWidth="1"/>
    <col min="5903" max="5903" width="9.140625" style="1"/>
    <col min="5904" max="5904" width="15.28515625" style="1" bestFit="1" customWidth="1"/>
    <col min="5905" max="6144" width="9.140625" style="1"/>
    <col min="6145" max="6145" width="12" style="1" customWidth="1"/>
    <col min="6146" max="6146" width="11.140625" style="1" customWidth="1"/>
    <col min="6147" max="6147" width="12.42578125" style="1" customWidth="1"/>
    <col min="6148" max="6148" width="13.7109375" style="1" customWidth="1"/>
    <col min="6149" max="6149" width="13.28515625" style="1" customWidth="1"/>
    <col min="6150" max="6150" width="13.7109375" style="1" customWidth="1"/>
    <col min="6151" max="6151" width="13.140625" style="1" customWidth="1"/>
    <col min="6152" max="6152" width="12.85546875" style="1" customWidth="1"/>
    <col min="6153" max="6153" width="17.140625" style="1" customWidth="1"/>
    <col min="6154" max="6154" width="33.85546875" style="1" bestFit="1" customWidth="1"/>
    <col min="6155" max="6155" width="11.7109375" style="1" customWidth="1"/>
    <col min="6156" max="6156" width="14.140625" style="1" bestFit="1" customWidth="1"/>
    <col min="6157" max="6157" width="10.7109375" style="1" customWidth="1"/>
    <col min="6158" max="6158" width="2.140625" style="1" customWidth="1"/>
    <col min="6159" max="6159" width="9.140625" style="1"/>
    <col min="6160" max="6160" width="15.28515625" style="1" bestFit="1" customWidth="1"/>
    <col min="6161" max="6400" width="9.140625" style="1"/>
    <col min="6401" max="6401" width="12" style="1" customWidth="1"/>
    <col min="6402" max="6402" width="11.140625" style="1" customWidth="1"/>
    <col min="6403" max="6403" width="12.42578125" style="1" customWidth="1"/>
    <col min="6404" max="6404" width="13.7109375" style="1" customWidth="1"/>
    <col min="6405" max="6405" width="13.28515625" style="1" customWidth="1"/>
    <col min="6406" max="6406" width="13.7109375" style="1" customWidth="1"/>
    <col min="6407" max="6407" width="13.140625" style="1" customWidth="1"/>
    <col min="6408" max="6408" width="12.85546875" style="1" customWidth="1"/>
    <col min="6409" max="6409" width="17.140625" style="1" customWidth="1"/>
    <col min="6410" max="6410" width="33.85546875" style="1" bestFit="1" customWidth="1"/>
    <col min="6411" max="6411" width="11.7109375" style="1" customWidth="1"/>
    <col min="6412" max="6412" width="14.140625" style="1" bestFit="1" customWidth="1"/>
    <col min="6413" max="6413" width="10.7109375" style="1" customWidth="1"/>
    <col min="6414" max="6414" width="2.140625" style="1" customWidth="1"/>
    <col min="6415" max="6415" width="9.140625" style="1"/>
    <col min="6416" max="6416" width="15.28515625" style="1" bestFit="1" customWidth="1"/>
    <col min="6417" max="6656" width="9.140625" style="1"/>
    <col min="6657" max="6657" width="12" style="1" customWidth="1"/>
    <col min="6658" max="6658" width="11.140625" style="1" customWidth="1"/>
    <col min="6659" max="6659" width="12.42578125" style="1" customWidth="1"/>
    <col min="6660" max="6660" width="13.7109375" style="1" customWidth="1"/>
    <col min="6661" max="6661" width="13.28515625" style="1" customWidth="1"/>
    <col min="6662" max="6662" width="13.7109375" style="1" customWidth="1"/>
    <col min="6663" max="6663" width="13.140625" style="1" customWidth="1"/>
    <col min="6664" max="6664" width="12.85546875" style="1" customWidth="1"/>
    <col min="6665" max="6665" width="17.140625" style="1" customWidth="1"/>
    <col min="6666" max="6666" width="33.85546875" style="1" bestFit="1" customWidth="1"/>
    <col min="6667" max="6667" width="11.7109375" style="1" customWidth="1"/>
    <col min="6668" max="6668" width="14.140625" style="1" bestFit="1" customWidth="1"/>
    <col min="6669" max="6669" width="10.7109375" style="1" customWidth="1"/>
    <col min="6670" max="6670" width="2.140625" style="1" customWidth="1"/>
    <col min="6671" max="6671" width="9.140625" style="1"/>
    <col min="6672" max="6672" width="15.28515625" style="1" bestFit="1" customWidth="1"/>
    <col min="6673" max="6912" width="9.140625" style="1"/>
    <col min="6913" max="6913" width="12" style="1" customWidth="1"/>
    <col min="6914" max="6914" width="11.140625" style="1" customWidth="1"/>
    <col min="6915" max="6915" width="12.42578125" style="1" customWidth="1"/>
    <col min="6916" max="6916" width="13.7109375" style="1" customWidth="1"/>
    <col min="6917" max="6917" width="13.28515625" style="1" customWidth="1"/>
    <col min="6918" max="6918" width="13.7109375" style="1" customWidth="1"/>
    <col min="6919" max="6919" width="13.140625" style="1" customWidth="1"/>
    <col min="6920" max="6920" width="12.85546875" style="1" customWidth="1"/>
    <col min="6921" max="6921" width="17.140625" style="1" customWidth="1"/>
    <col min="6922" max="6922" width="33.85546875" style="1" bestFit="1" customWidth="1"/>
    <col min="6923" max="6923" width="11.7109375" style="1" customWidth="1"/>
    <col min="6924" max="6924" width="14.140625" style="1" bestFit="1" customWidth="1"/>
    <col min="6925" max="6925" width="10.7109375" style="1" customWidth="1"/>
    <col min="6926" max="6926" width="2.140625" style="1" customWidth="1"/>
    <col min="6927" max="6927" width="9.140625" style="1"/>
    <col min="6928" max="6928" width="15.28515625" style="1" bestFit="1" customWidth="1"/>
    <col min="6929" max="7168" width="9.140625" style="1"/>
    <col min="7169" max="7169" width="12" style="1" customWidth="1"/>
    <col min="7170" max="7170" width="11.140625" style="1" customWidth="1"/>
    <col min="7171" max="7171" width="12.42578125" style="1" customWidth="1"/>
    <col min="7172" max="7172" width="13.7109375" style="1" customWidth="1"/>
    <col min="7173" max="7173" width="13.28515625" style="1" customWidth="1"/>
    <col min="7174" max="7174" width="13.7109375" style="1" customWidth="1"/>
    <col min="7175" max="7175" width="13.140625" style="1" customWidth="1"/>
    <col min="7176" max="7176" width="12.85546875" style="1" customWidth="1"/>
    <col min="7177" max="7177" width="17.140625" style="1" customWidth="1"/>
    <col min="7178" max="7178" width="33.85546875" style="1" bestFit="1" customWidth="1"/>
    <col min="7179" max="7179" width="11.7109375" style="1" customWidth="1"/>
    <col min="7180" max="7180" width="14.140625" style="1" bestFit="1" customWidth="1"/>
    <col min="7181" max="7181" width="10.7109375" style="1" customWidth="1"/>
    <col min="7182" max="7182" width="2.140625" style="1" customWidth="1"/>
    <col min="7183" max="7183" width="9.140625" style="1"/>
    <col min="7184" max="7184" width="15.28515625" style="1" bestFit="1" customWidth="1"/>
    <col min="7185" max="7424" width="9.140625" style="1"/>
    <col min="7425" max="7425" width="12" style="1" customWidth="1"/>
    <col min="7426" max="7426" width="11.140625" style="1" customWidth="1"/>
    <col min="7427" max="7427" width="12.42578125" style="1" customWidth="1"/>
    <col min="7428" max="7428" width="13.7109375" style="1" customWidth="1"/>
    <col min="7429" max="7429" width="13.28515625" style="1" customWidth="1"/>
    <col min="7430" max="7430" width="13.7109375" style="1" customWidth="1"/>
    <col min="7431" max="7431" width="13.140625" style="1" customWidth="1"/>
    <col min="7432" max="7432" width="12.85546875" style="1" customWidth="1"/>
    <col min="7433" max="7433" width="17.140625" style="1" customWidth="1"/>
    <col min="7434" max="7434" width="33.85546875" style="1" bestFit="1" customWidth="1"/>
    <col min="7435" max="7435" width="11.7109375" style="1" customWidth="1"/>
    <col min="7436" max="7436" width="14.140625" style="1" bestFit="1" customWidth="1"/>
    <col min="7437" max="7437" width="10.7109375" style="1" customWidth="1"/>
    <col min="7438" max="7438" width="2.140625" style="1" customWidth="1"/>
    <col min="7439" max="7439" width="9.140625" style="1"/>
    <col min="7440" max="7440" width="15.28515625" style="1" bestFit="1" customWidth="1"/>
    <col min="7441" max="7680" width="9.140625" style="1"/>
    <col min="7681" max="7681" width="12" style="1" customWidth="1"/>
    <col min="7682" max="7682" width="11.140625" style="1" customWidth="1"/>
    <col min="7683" max="7683" width="12.42578125" style="1" customWidth="1"/>
    <col min="7684" max="7684" width="13.7109375" style="1" customWidth="1"/>
    <col min="7685" max="7685" width="13.28515625" style="1" customWidth="1"/>
    <col min="7686" max="7686" width="13.7109375" style="1" customWidth="1"/>
    <col min="7687" max="7687" width="13.140625" style="1" customWidth="1"/>
    <col min="7688" max="7688" width="12.85546875" style="1" customWidth="1"/>
    <col min="7689" max="7689" width="17.140625" style="1" customWidth="1"/>
    <col min="7690" max="7690" width="33.85546875" style="1" bestFit="1" customWidth="1"/>
    <col min="7691" max="7691" width="11.7109375" style="1" customWidth="1"/>
    <col min="7692" max="7692" width="14.140625" style="1" bestFit="1" customWidth="1"/>
    <col min="7693" max="7693" width="10.7109375" style="1" customWidth="1"/>
    <col min="7694" max="7694" width="2.140625" style="1" customWidth="1"/>
    <col min="7695" max="7695" width="9.140625" style="1"/>
    <col min="7696" max="7696" width="15.28515625" style="1" bestFit="1" customWidth="1"/>
    <col min="7697" max="7936" width="9.140625" style="1"/>
    <col min="7937" max="7937" width="12" style="1" customWidth="1"/>
    <col min="7938" max="7938" width="11.140625" style="1" customWidth="1"/>
    <col min="7939" max="7939" width="12.42578125" style="1" customWidth="1"/>
    <col min="7940" max="7940" width="13.7109375" style="1" customWidth="1"/>
    <col min="7941" max="7941" width="13.28515625" style="1" customWidth="1"/>
    <col min="7942" max="7942" width="13.7109375" style="1" customWidth="1"/>
    <col min="7943" max="7943" width="13.140625" style="1" customWidth="1"/>
    <col min="7944" max="7944" width="12.85546875" style="1" customWidth="1"/>
    <col min="7945" max="7945" width="17.140625" style="1" customWidth="1"/>
    <col min="7946" max="7946" width="33.85546875" style="1" bestFit="1" customWidth="1"/>
    <col min="7947" max="7947" width="11.7109375" style="1" customWidth="1"/>
    <col min="7948" max="7948" width="14.140625" style="1" bestFit="1" customWidth="1"/>
    <col min="7949" max="7949" width="10.7109375" style="1" customWidth="1"/>
    <col min="7950" max="7950" width="2.140625" style="1" customWidth="1"/>
    <col min="7951" max="7951" width="9.140625" style="1"/>
    <col min="7952" max="7952" width="15.28515625" style="1" bestFit="1" customWidth="1"/>
    <col min="7953" max="8192" width="9.140625" style="1"/>
    <col min="8193" max="8193" width="12" style="1" customWidth="1"/>
    <col min="8194" max="8194" width="11.140625" style="1" customWidth="1"/>
    <col min="8195" max="8195" width="12.42578125" style="1" customWidth="1"/>
    <col min="8196" max="8196" width="13.7109375" style="1" customWidth="1"/>
    <col min="8197" max="8197" width="13.28515625" style="1" customWidth="1"/>
    <col min="8198" max="8198" width="13.7109375" style="1" customWidth="1"/>
    <col min="8199" max="8199" width="13.140625" style="1" customWidth="1"/>
    <col min="8200" max="8200" width="12.85546875" style="1" customWidth="1"/>
    <col min="8201" max="8201" width="17.140625" style="1" customWidth="1"/>
    <col min="8202" max="8202" width="33.85546875" style="1" bestFit="1" customWidth="1"/>
    <col min="8203" max="8203" width="11.7109375" style="1" customWidth="1"/>
    <col min="8204" max="8204" width="14.140625" style="1" bestFit="1" customWidth="1"/>
    <col min="8205" max="8205" width="10.7109375" style="1" customWidth="1"/>
    <col min="8206" max="8206" width="2.140625" style="1" customWidth="1"/>
    <col min="8207" max="8207" width="9.140625" style="1"/>
    <col min="8208" max="8208" width="15.28515625" style="1" bestFit="1" customWidth="1"/>
    <col min="8209" max="8448" width="9.140625" style="1"/>
    <col min="8449" max="8449" width="12" style="1" customWidth="1"/>
    <col min="8450" max="8450" width="11.140625" style="1" customWidth="1"/>
    <col min="8451" max="8451" width="12.42578125" style="1" customWidth="1"/>
    <col min="8452" max="8452" width="13.7109375" style="1" customWidth="1"/>
    <col min="8453" max="8453" width="13.28515625" style="1" customWidth="1"/>
    <col min="8454" max="8454" width="13.7109375" style="1" customWidth="1"/>
    <col min="8455" max="8455" width="13.140625" style="1" customWidth="1"/>
    <col min="8456" max="8456" width="12.85546875" style="1" customWidth="1"/>
    <col min="8457" max="8457" width="17.140625" style="1" customWidth="1"/>
    <col min="8458" max="8458" width="33.85546875" style="1" bestFit="1" customWidth="1"/>
    <col min="8459" max="8459" width="11.7109375" style="1" customWidth="1"/>
    <col min="8460" max="8460" width="14.140625" style="1" bestFit="1" customWidth="1"/>
    <col min="8461" max="8461" width="10.7109375" style="1" customWidth="1"/>
    <col min="8462" max="8462" width="2.140625" style="1" customWidth="1"/>
    <col min="8463" max="8463" width="9.140625" style="1"/>
    <col min="8464" max="8464" width="15.28515625" style="1" bestFit="1" customWidth="1"/>
    <col min="8465" max="8704" width="9.140625" style="1"/>
    <col min="8705" max="8705" width="12" style="1" customWidth="1"/>
    <col min="8706" max="8706" width="11.140625" style="1" customWidth="1"/>
    <col min="8707" max="8707" width="12.42578125" style="1" customWidth="1"/>
    <col min="8708" max="8708" width="13.7109375" style="1" customWidth="1"/>
    <col min="8709" max="8709" width="13.28515625" style="1" customWidth="1"/>
    <col min="8710" max="8710" width="13.7109375" style="1" customWidth="1"/>
    <col min="8711" max="8711" width="13.140625" style="1" customWidth="1"/>
    <col min="8712" max="8712" width="12.85546875" style="1" customWidth="1"/>
    <col min="8713" max="8713" width="17.140625" style="1" customWidth="1"/>
    <col min="8714" max="8714" width="33.85546875" style="1" bestFit="1" customWidth="1"/>
    <col min="8715" max="8715" width="11.7109375" style="1" customWidth="1"/>
    <col min="8716" max="8716" width="14.140625" style="1" bestFit="1" customWidth="1"/>
    <col min="8717" max="8717" width="10.7109375" style="1" customWidth="1"/>
    <col min="8718" max="8718" width="2.140625" style="1" customWidth="1"/>
    <col min="8719" max="8719" width="9.140625" style="1"/>
    <col min="8720" max="8720" width="15.28515625" style="1" bestFit="1" customWidth="1"/>
    <col min="8721" max="8960" width="9.140625" style="1"/>
    <col min="8961" max="8961" width="12" style="1" customWidth="1"/>
    <col min="8962" max="8962" width="11.140625" style="1" customWidth="1"/>
    <col min="8963" max="8963" width="12.42578125" style="1" customWidth="1"/>
    <col min="8964" max="8964" width="13.7109375" style="1" customWidth="1"/>
    <col min="8965" max="8965" width="13.28515625" style="1" customWidth="1"/>
    <col min="8966" max="8966" width="13.7109375" style="1" customWidth="1"/>
    <col min="8967" max="8967" width="13.140625" style="1" customWidth="1"/>
    <col min="8968" max="8968" width="12.85546875" style="1" customWidth="1"/>
    <col min="8969" max="8969" width="17.140625" style="1" customWidth="1"/>
    <col min="8970" max="8970" width="33.85546875" style="1" bestFit="1" customWidth="1"/>
    <col min="8971" max="8971" width="11.7109375" style="1" customWidth="1"/>
    <col min="8972" max="8972" width="14.140625" style="1" bestFit="1" customWidth="1"/>
    <col min="8973" max="8973" width="10.7109375" style="1" customWidth="1"/>
    <col min="8974" max="8974" width="2.140625" style="1" customWidth="1"/>
    <col min="8975" max="8975" width="9.140625" style="1"/>
    <col min="8976" max="8976" width="15.28515625" style="1" bestFit="1" customWidth="1"/>
    <col min="8977" max="9216" width="9.140625" style="1"/>
    <col min="9217" max="9217" width="12" style="1" customWidth="1"/>
    <col min="9218" max="9218" width="11.140625" style="1" customWidth="1"/>
    <col min="9219" max="9219" width="12.42578125" style="1" customWidth="1"/>
    <col min="9220" max="9220" width="13.7109375" style="1" customWidth="1"/>
    <col min="9221" max="9221" width="13.28515625" style="1" customWidth="1"/>
    <col min="9222" max="9222" width="13.7109375" style="1" customWidth="1"/>
    <col min="9223" max="9223" width="13.140625" style="1" customWidth="1"/>
    <col min="9224" max="9224" width="12.85546875" style="1" customWidth="1"/>
    <col min="9225" max="9225" width="17.140625" style="1" customWidth="1"/>
    <col min="9226" max="9226" width="33.85546875" style="1" bestFit="1" customWidth="1"/>
    <col min="9227" max="9227" width="11.7109375" style="1" customWidth="1"/>
    <col min="9228" max="9228" width="14.140625" style="1" bestFit="1" customWidth="1"/>
    <col min="9229" max="9229" width="10.7109375" style="1" customWidth="1"/>
    <col min="9230" max="9230" width="2.140625" style="1" customWidth="1"/>
    <col min="9231" max="9231" width="9.140625" style="1"/>
    <col min="9232" max="9232" width="15.28515625" style="1" bestFit="1" customWidth="1"/>
    <col min="9233" max="9472" width="9.140625" style="1"/>
    <col min="9473" max="9473" width="12" style="1" customWidth="1"/>
    <col min="9474" max="9474" width="11.140625" style="1" customWidth="1"/>
    <col min="9475" max="9475" width="12.42578125" style="1" customWidth="1"/>
    <col min="9476" max="9476" width="13.7109375" style="1" customWidth="1"/>
    <col min="9477" max="9477" width="13.28515625" style="1" customWidth="1"/>
    <col min="9478" max="9478" width="13.7109375" style="1" customWidth="1"/>
    <col min="9479" max="9479" width="13.140625" style="1" customWidth="1"/>
    <col min="9480" max="9480" width="12.85546875" style="1" customWidth="1"/>
    <col min="9481" max="9481" width="17.140625" style="1" customWidth="1"/>
    <col min="9482" max="9482" width="33.85546875" style="1" bestFit="1" customWidth="1"/>
    <col min="9483" max="9483" width="11.7109375" style="1" customWidth="1"/>
    <col min="9484" max="9484" width="14.140625" style="1" bestFit="1" customWidth="1"/>
    <col min="9485" max="9485" width="10.7109375" style="1" customWidth="1"/>
    <col min="9486" max="9486" width="2.140625" style="1" customWidth="1"/>
    <col min="9487" max="9487" width="9.140625" style="1"/>
    <col min="9488" max="9488" width="15.28515625" style="1" bestFit="1" customWidth="1"/>
    <col min="9489" max="9728" width="9.140625" style="1"/>
    <col min="9729" max="9729" width="12" style="1" customWidth="1"/>
    <col min="9730" max="9730" width="11.140625" style="1" customWidth="1"/>
    <col min="9731" max="9731" width="12.42578125" style="1" customWidth="1"/>
    <col min="9732" max="9732" width="13.7109375" style="1" customWidth="1"/>
    <col min="9733" max="9733" width="13.28515625" style="1" customWidth="1"/>
    <col min="9734" max="9734" width="13.7109375" style="1" customWidth="1"/>
    <col min="9735" max="9735" width="13.140625" style="1" customWidth="1"/>
    <col min="9736" max="9736" width="12.85546875" style="1" customWidth="1"/>
    <col min="9737" max="9737" width="17.140625" style="1" customWidth="1"/>
    <col min="9738" max="9738" width="33.85546875" style="1" bestFit="1" customWidth="1"/>
    <col min="9739" max="9739" width="11.7109375" style="1" customWidth="1"/>
    <col min="9740" max="9740" width="14.140625" style="1" bestFit="1" customWidth="1"/>
    <col min="9741" max="9741" width="10.7109375" style="1" customWidth="1"/>
    <col min="9742" max="9742" width="2.140625" style="1" customWidth="1"/>
    <col min="9743" max="9743" width="9.140625" style="1"/>
    <col min="9744" max="9744" width="15.28515625" style="1" bestFit="1" customWidth="1"/>
    <col min="9745" max="9984" width="9.140625" style="1"/>
    <col min="9985" max="9985" width="12" style="1" customWidth="1"/>
    <col min="9986" max="9986" width="11.140625" style="1" customWidth="1"/>
    <col min="9987" max="9987" width="12.42578125" style="1" customWidth="1"/>
    <col min="9988" max="9988" width="13.7109375" style="1" customWidth="1"/>
    <col min="9989" max="9989" width="13.28515625" style="1" customWidth="1"/>
    <col min="9990" max="9990" width="13.7109375" style="1" customWidth="1"/>
    <col min="9991" max="9991" width="13.140625" style="1" customWidth="1"/>
    <col min="9992" max="9992" width="12.85546875" style="1" customWidth="1"/>
    <col min="9993" max="9993" width="17.140625" style="1" customWidth="1"/>
    <col min="9994" max="9994" width="33.85546875" style="1" bestFit="1" customWidth="1"/>
    <col min="9995" max="9995" width="11.7109375" style="1" customWidth="1"/>
    <col min="9996" max="9996" width="14.140625" style="1" bestFit="1" customWidth="1"/>
    <col min="9997" max="9997" width="10.7109375" style="1" customWidth="1"/>
    <col min="9998" max="9998" width="2.140625" style="1" customWidth="1"/>
    <col min="9999" max="9999" width="9.140625" style="1"/>
    <col min="10000" max="10000" width="15.28515625" style="1" bestFit="1" customWidth="1"/>
    <col min="10001" max="10240" width="9.140625" style="1"/>
    <col min="10241" max="10241" width="12" style="1" customWidth="1"/>
    <col min="10242" max="10242" width="11.140625" style="1" customWidth="1"/>
    <col min="10243" max="10243" width="12.42578125" style="1" customWidth="1"/>
    <col min="10244" max="10244" width="13.7109375" style="1" customWidth="1"/>
    <col min="10245" max="10245" width="13.28515625" style="1" customWidth="1"/>
    <col min="10246" max="10246" width="13.7109375" style="1" customWidth="1"/>
    <col min="10247" max="10247" width="13.140625" style="1" customWidth="1"/>
    <col min="10248" max="10248" width="12.85546875" style="1" customWidth="1"/>
    <col min="10249" max="10249" width="17.140625" style="1" customWidth="1"/>
    <col min="10250" max="10250" width="33.85546875" style="1" bestFit="1" customWidth="1"/>
    <col min="10251" max="10251" width="11.7109375" style="1" customWidth="1"/>
    <col min="10252" max="10252" width="14.140625" style="1" bestFit="1" customWidth="1"/>
    <col min="10253" max="10253" width="10.7109375" style="1" customWidth="1"/>
    <col min="10254" max="10254" width="2.140625" style="1" customWidth="1"/>
    <col min="10255" max="10255" width="9.140625" style="1"/>
    <col min="10256" max="10256" width="15.28515625" style="1" bestFit="1" customWidth="1"/>
    <col min="10257" max="10496" width="9.140625" style="1"/>
    <col min="10497" max="10497" width="12" style="1" customWidth="1"/>
    <col min="10498" max="10498" width="11.140625" style="1" customWidth="1"/>
    <col min="10499" max="10499" width="12.42578125" style="1" customWidth="1"/>
    <col min="10500" max="10500" width="13.7109375" style="1" customWidth="1"/>
    <col min="10501" max="10501" width="13.28515625" style="1" customWidth="1"/>
    <col min="10502" max="10502" width="13.7109375" style="1" customWidth="1"/>
    <col min="10503" max="10503" width="13.140625" style="1" customWidth="1"/>
    <col min="10504" max="10504" width="12.85546875" style="1" customWidth="1"/>
    <col min="10505" max="10505" width="17.140625" style="1" customWidth="1"/>
    <col min="10506" max="10506" width="33.85546875" style="1" bestFit="1" customWidth="1"/>
    <col min="10507" max="10507" width="11.7109375" style="1" customWidth="1"/>
    <col min="10508" max="10508" width="14.140625" style="1" bestFit="1" customWidth="1"/>
    <col min="10509" max="10509" width="10.7109375" style="1" customWidth="1"/>
    <col min="10510" max="10510" width="2.140625" style="1" customWidth="1"/>
    <col min="10511" max="10511" width="9.140625" style="1"/>
    <col min="10512" max="10512" width="15.28515625" style="1" bestFit="1" customWidth="1"/>
    <col min="10513" max="10752" width="9.140625" style="1"/>
    <col min="10753" max="10753" width="12" style="1" customWidth="1"/>
    <col min="10754" max="10754" width="11.140625" style="1" customWidth="1"/>
    <col min="10755" max="10755" width="12.42578125" style="1" customWidth="1"/>
    <col min="10756" max="10756" width="13.7109375" style="1" customWidth="1"/>
    <col min="10757" max="10757" width="13.28515625" style="1" customWidth="1"/>
    <col min="10758" max="10758" width="13.7109375" style="1" customWidth="1"/>
    <col min="10759" max="10759" width="13.140625" style="1" customWidth="1"/>
    <col min="10760" max="10760" width="12.85546875" style="1" customWidth="1"/>
    <col min="10761" max="10761" width="17.140625" style="1" customWidth="1"/>
    <col min="10762" max="10762" width="33.85546875" style="1" bestFit="1" customWidth="1"/>
    <col min="10763" max="10763" width="11.7109375" style="1" customWidth="1"/>
    <col min="10764" max="10764" width="14.140625" style="1" bestFit="1" customWidth="1"/>
    <col min="10765" max="10765" width="10.7109375" style="1" customWidth="1"/>
    <col min="10766" max="10766" width="2.140625" style="1" customWidth="1"/>
    <col min="10767" max="10767" width="9.140625" style="1"/>
    <col min="10768" max="10768" width="15.28515625" style="1" bestFit="1" customWidth="1"/>
    <col min="10769" max="11008" width="9.140625" style="1"/>
    <col min="11009" max="11009" width="12" style="1" customWidth="1"/>
    <col min="11010" max="11010" width="11.140625" style="1" customWidth="1"/>
    <col min="11011" max="11011" width="12.42578125" style="1" customWidth="1"/>
    <col min="11012" max="11012" width="13.7109375" style="1" customWidth="1"/>
    <col min="11013" max="11013" width="13.28515625" style="1" customWidth="1"/>
    <col min="11014" max="11014" width="13.7109375" style="1" customWidth="1"/>
    <col min="11015" max="11015" width="13.140625" style="1" customWidth="1"/>
    <col min="11016" max="11016" width="12.85546875" style="1" customWidth="1"/>
    <col min="11017" max="11017" width="17.140625" style="1" customWidth="1"/>
    <col min="11018" max="11018" width="33.85546875" style="1" bestFit="1" customWidth="1"/>
    <col min="11019" max="11019" width="11.7109375" style="1" customWidth="1"/>
    <col min="11020" max="11020" width="14.140625" style="1" bestFit="1" customWidth="1"/>
    <col min="11021" max="11021" width="10.7109375" style="1" customWidth="1"/>
    <col min="11022" max="11022" width="2.140625" style="1" customWidth="1"/>
    <col min="11023" max="11023" width="9.140625" style="1"/>
    <col min="11024" max="11024" width="15.28515625" style="1" bestFit="1" customWidth="1"/>
    <col min="11025" max="11264" width="9.140625" style="1"/>
    <col min="11265" max="11265" width="12" style="1" customWidth="1"/>
    <col min="11266" max="11266" width="11.140625" style="1" customWidth="1"/>
    <col min="11267" max="11267" width="12.42578125" style="1" customWidth="1"/>
    <col min="11268" max="11268" width="13.7109375" style="1" customWidth="1"/>
    <col min="11269" max="11269" width="13.28515625" style="1" customWidth="1"/>
    <col min="11270" max="11270" width="13.7109375" style="1" customWidth="1"/>
    <col min="11271" max="11271" width="13.140625" style="1" customWidth="1"/>
    <col min="11272" max="11272" width="12.85546875" style="1" customWidth="1"/>
    <col min="11273" max="11273" width="17.140625" style="1" customWidth="1"/>
    <col min="11274" max="11274" width="33.85546875" style="1" bestFit="1" customWidth="1"/>
    <col min="11275" max="11275" width="11.7109375" style="1" customWidth="1"/>
    <col min="11276" max="11276" width="14.140625" style="1" bestFit="1" customWidth="1"/>
    <col min="11277" max="11277" width="10.7109375" style="1" customWidth="1"/>
    <col min="11278" max="11278" width="2.140625" style="1" customWidth="1"/>
    <col min="11279" max="11279" width="9.140625" style="1"/>
    <col min="11280" max="11280" width="15.28515625" style="1" bestFit="1" customWidth="1"/>
    <col min="11281" max="11520" width="9.140625" style="1"/>
    <col min="11521" max="11521" width="12" style="1" customWidth="1"/>
    <col min="11522" max="11522" width="11.140625" style="1" customWidth="1"/>
    <col min="11523" max="11523" width="12.42578125" style="1" customWidth="1"/>
    <col min="11524" max="11524" width="13.7109375" style="1" customWidth="1"/>
    <col min="11525" max="11525" width="13.28515625" style="1" customWidth="1"/>
    <col min="11526" max="11526" width="13.7109375" style="1" customWidth="1"/>
    <col min="11527" max="11527" width="13.140625" style="1" customWidth="1"/>
    <col min="11528" max="11528" width="12.85546875" style="1" customWidth="1"/>
    <col min="11529" max="11529" width="17.140625" style="1" customWidth="1"/>
    <col min="11530" max="11530" width="33.85546875" style="1" bestFit="1" customWidth="1"/>
    <col min="11531" max="11531" width="11.7109375" style="1" customWidth="1"/>
    <col min="11532" max="11532" width="14.140625" style="1" bestFit="1" customWidth="1"/>
    <col min="11533" max="11533" width="10.7109375" style="1" customWidth="1"/>
    <col min="11534" max="11534" width="2.140625" style="1" customWidth="1"/>
    <col min="11535" max="11535" width="9.140625" style="1"/>
    <col min="11536" max="11536" width="15.28515625" style="1" bestFit="1" customWidth="1"/>
    <col min="11537" max="11776" width="9.140625" style="1"/>
    <col min="11777" max="11777" width="12" style="1" customWidth="1"/>
    <col min="11778" max="11778" width="11.140625" style="1" customWidth="1"/>
    <col min="11779" max="11779" width="12.42578125" style="1" customWidth="1"/>
    <col min="11780" max="11780" width="13.7109375" style="1" customWidth="1"/>
    <col min="11781" max="11781" width="13.28515625" style="1" customWidth="1"/>
    <col min="11782" max="11782" width="13.7109375" style="1" customWidth="1"/>
    <col min="11783" max="11783" width="13.140625" style="1" customWidth="1"/>
    <col min="11784" max="11784" width="12.85546875" style="1" customWidth="1"/>
    <col min="11785" max="11785" width="17.140625" style="1" customWidth="1"/>
    <col min="11786" max="11786" width="33.85546875" style="1" bestFit="1" customWidth="1"/>
    <col min="11787" max="11787" width="11.7109375" style="1" customWidth="1"/>
    <col min="11788" max="11788" width="14.140625" style="1" bestFit="1" customWidth="1"/>
    <col min="11789" max="11789" width="10.7109375" style="1" customWidth="1"/>
    <col min="11790" max="11790" width="2.140625" style="1" customWidth="1"/>
    <col min="11791" max="11791" width="9.140625" style="1"/>
    <col min="11792" max="11792" width="15.28515625" style="1" bestFit="1" customWidth="1"/>
    <col min="11793" max="12032" width="9.140625" style="1"/>
    <col min="12033" max="12033" width="12" style="1" customWidth="1"/>
    <col min="12034" max="12034" width="11.140625" style="1" customWidth="1"/>
    <col min="12035" max="12035" width="12.42578125" style="1" customWidth="1"/>
    <col min="12036" max="12036" width="13.7109375" style="1" customWidth="1"/>
    <col min="12037" max="12037" width="13.28515625" style="1" customWidth="1"/>
    <col min="12038" max="12038" width="13.7109375" style="1" customWidth="1"/>
    <col min="12039" max="12039" width="13.140625" style="1" customWidth="1"/>
    <col min="12040" max="12040" width="12.85546875" style="1" customWidth="1"/>
    <col min="12041" max="12041" width="17.140625" style="1" customWidth="1"/>
    <col min="12042" max="12042" width="33.85546875" style="1" bestFit="1" customWidth="1"/>
    <col min="12043" max="12043" width="11.7109375" style="1" customWidth="1"/>
    <col min="12044" max="12044" width="14.140625" style="1" bestFit="1" customWidth="1"/>
    <col min="12045" max="12045" width="10.7109375" style="1" customWidth="1"/>
    <col min="12046" max="12046" width="2.140625" style="1" customWidth="1"/>
    <col min="12047" max="12047" width="9.140625" style="1"/>
    <col min="12048" max="12048" width="15.28515625" style="1" bestFit="1" customWidth="1"/>
    <col min="12049" max="12288" width="9.140625" style="1"/>
    <col min="12289" max="12289" width="12" style="1" customWidth="1"/>
    <col min="12290" max="12290" width="11.140625" style="1" customWidth="1"/>
    <col min="12291" max="12291" width="12.42578125" style="1" customWidth="1"/>
    <col min="12292" max="12292" width="13.7109375" style="1" customWidth="1"/>
    <col min="12293" max="12293" width="13.28515625" style="1" customWidth="1"/>
    <col min="12294" max="12294" width="13.7109375" style="1" customWidth="1"/>
    <col min="12295" max="12295" width="13.140625" style="1" customWidth="1"/>
    <col min="12296" max="12296" width="12.85546875" style="1" customWidth="1"/>
    <col min="12297" max="12297" width="17.140625" style="1" customWidth="1"/>
    <col min="12298" max="12298" width="33.85546875" style="1" bestFit="1" customWidth="1"/>
    <col min="12299" max="12299" width="11.7109375" style="1" customWidth="1"/>
    <col min="12300" max="12300" width="14.140625" style="1" bestFit="1" customWidth="1"/>
    <col min="12301" max="12301" width="10.7109375" style="1" customWidth="1"/>
    <col min="12302" max="12302" width="2.140625" style="1" customWidth="1"/>
    <col min="12303" max="12303" width="9.140625" style="1"/>
    <col min="12304" max="12304" width="15.28515625" style="1" bestFit="1" customWidth="1"/>
    <col min="12305" max="12544" width="9.140625" style="1"/>
    <col min="12545" max="12545" width="12" style="1" customWidth="1"/>
    <col min="12546" max="12546" width="11.140625" style="1" customWidth="1"/>
    <col min="12547" max="12547" width="12.42578125" style="1" customWidth="1"/>
    <col min="12548" max="12548" width="13.7109375" style="1" customWidth="1"/>
    <col min="12549" max="12549" width="13.28515625" style="1" customWidth="1"/>
    <col min="12550" max="12550" width="13.7109375" style="1" customWidth="1"/>
    <col min="12551" max="12551" width="13.140625" style="1" customWidth="1"/>
    <col min="12552" max="12552" width="12.85546875" style="1" customWidth="1"/>
    <col min="12553" max="12553" width="17.140625" style="1" customWidth="1"/>
    <col min="12554" max="12554" width="33.85546875" style="1" bestFit="1" customWidth="1"/>
    <col min="12555" max="12555" width="11.7109375" style="1" customWidth="1"/>
    <col min="12556" max="12556" width="14.140625" style="1" bestFit="1" customWidth="1"/>
    <col min="12557" max="12557" width="10.7109375" style="1" customWidth="1"/>
    <col min="12558" max="12558" width="2.140625" style="1" customWidth="1"/>
    <col min="12559" max="12559" width="9.140625" style="1"/>
    <col min="12560" max="12560" width="15.28515625" style="1" bestFit="1" customWidth="1"/>
    <col min="12561" max="12800" width="9.140625" style="1"/>
    <col min="12801" max="12801" width="12" style="1" customWidth="1"/>
    <col min="12802" max="12802" width="11.140625" style="1" customWidth="1"/>
    <col min="12803" max="12803" width="12.42578125" style="1" customWidth="1"/>
    <col min="12804" max="12804" width="13.7109375" style="1" customWidth="1"/>
    <col min="12805" max="12805" width="13.28515625" style="1" customWidth="1"/>
    <col min="12806" max="12806" width="13.7109375" style="1" customWidth="1"/>
    <col min="12807" max="12807" width="13.140625" style="1" customWidth="1"/>
    <col min="12808" max="12808" width="12.85546875" style="1" customWidth="1"/>
    <col min="12809" max="12809" width="17.140625" style="1" customWidth="1"/>
    <col min="12810" max="12810" width="33.85546875" style="1" bestFit="1" customWidth="1"/>
    <col min="12811" max="12811" width="11.7109375" style="1" customWidth="1"/>
    <col min="12812" max="12812" width="14.140625" style="1" bestFit="1" customWidth="1"/>
    <col min="12813" max="12813" width="10.7109375" style="1" customWidth="1"/>
    <col min="12814" max="12814" width="2.140625" style="1" customWidth="1"/>
    <col min="12815" max="12815" width="9.140625" style="1"/>
    <col min="12816" max="12816" width="15.28515625" style="1" bestFit="1" customWidth="1"/>
    <col min="12817" max="13056" width="9.140625" style="1"/>
    <col min="13057" max="13057" width="12" style="1" customWidth="1"/>
    <col min="13058" max="13058" width="11.140625" style="1" customWidth="1"/>
    <col min="13059" max="13059" width="12.42578125" style="1" customWidth="1"/>
    <col min="13060" max="13060" width="13.7109375" style="1" customWidth="1"/>
    <col min="13061" max="13061" width="13.28515625" style="1" customWidth="1"/>
    <col min="13062" max="13062" width="13.7109375" style="1" customWidth="1"/>
    <col min="13063" max="13063" width="13.140625" style="1" customWidth="1"/>
    <col min="13064" max="13064" width="12.85546875" style="1" customWidth="1"/>
    <col min="13065" max="13065" width="17.140625" style="1" customWidth="1"/>
    <col min="13066" max="13066" width="33.85546875" style="1" bestFit="1" customWidth="1"/>
    <col min="13067" max="13067" width="11.7109375" style="1" customWidth="1"/>
    <col min="13068" max="13068" width="14.140625" style="1" bestFit="1" customWidth="1"/>
    <col min="13069" max="13069" width="10.7109375" style="1" customWidth="1"/>
    <col min="13070" max="13070" width="2.140625" style="1" customWidth="1"/>
    <col min="13071" max="13071" width="9.140625" style="1"/>
    <col min="13072" max="13072" width="15.28515625" style="1" bestFit="1" customWidth="1"/>
    <col min="13073" max="13312" width="9.140625" style="1"/>
    <col min="13313" max="13313" width="12" style="1" customWidth="1"/>
    <col min="13314" max="13314" width="11.140625" style="1" customWidth="1"/>
    <col min="13315" max="13315" width="12.42578125" style="1" customWidth="1"/>
    <col min="13316" max="13316" width="13.7109375" style="1" customWidth="1"/>
    <col min="13317" max="13317" width="13.28515625" style="1" customWidth="1"/>
    <col min="13318" max="13318" width="13.7109375" style="1" customWidth="1"/>
    <col min="13319" max="13319" width="13.140625" style="1" customWidth="1"/>
    <col min="13320" max="13320" width="12.85546875" style="1" customWidth="1"/>
    <col min="13321" max="13321" width="17.140625" style="1" customWidth="1"/>
    <col min="13322" max="13322" width="33.85546875" style="1" bestFit="1" customWidth="1"/>
    <col min="13323" max="13323" width="11.7109375" style="1" customWidth="1"/>
    <col min="13324" max="13324" width="14.140625" style="1" bestFit="1" customWidth="1"/>
    <col min="13325" max="13325" width="10.7109375" style="1" customWidth="1"/>
    <col min="13326" max="13326" width="2.140625" style="1" customWidth="1"/>
    <col min="13327" max="13327" width="9.140625" style="1"/>
    <col min="13328" max="13328" width="15.28515625" style="1" bestFit="1" customWidth="1"/>
    <col min="13329" max="13568" width="9.140625" style="1"/>
    <col min="13569" max="13569" width="12" style="1" customWidth="1"/>
    <col min="13570" max="13570" width="11.140625" style="1" customWidth="1"/>
    <col min="13571" max="13571" width="12.42578125" style="1" customWidth="1"/>
    <col min="13572" max="13572" width="13.7109375" style="1" customWidth="1"/>
    <col min="13573" max="13573" width="13.28515625" style="1" customWidth="1"/>
    <col min="13574" max="13574" width="13.7109375" style="1" customWidth="1"/>
    <col min="13575" max="13575" width="13.140625" style="1" customWidth="1"/>
    <col min="13576" max="13576" width="12.85546875" style="1" customWidth="1"/>
    <col min="13577" max="13577" width="17.140625" style="1" customWidth="1"/>
    <col min="13578" max="13578" width="33.85546875" style="1" bestFit="1" customWidth="1"/>
    <col min="13579" max="13579" width="11.7109375" style="1" customWidth="1"/>
    <col min="13580" max="13580" width="14.140625" style="1" bestFit="1" customWidth="1"/>
    <col min="13581" max="13581" width="10.7109375" style="1" customWidth="1"/>
    <col min="13582" max="13582" width="2.140625" style="1" customWidth="1"/>
    <col min="13583" max="13583" width="9.140625" style="1"/>
    <col min="13584" max="13584" width="15.28515625" style="1" bestFit="1" customWidth="1"/>
    <col min="13585" max="13824" width="9.140625" style="1"/>
    <col min="13825" max="13825" width="12" style="1" customWidth="1"/>
    <col min="13826" max="13826" width="11.140625" style="1" customWidth="1"/>
    <col min="13827" max="13827" width="12.42578125" style="1" customWidth="1"/>
    <col min="13828" max="13828" width="13.7109375" style="1" customWidth="1"/>
    <col min="13829" max="13829" width="13.28515625" style="1" customWidth="1"/>
    <col min="13830" max="13830" width="13.7109375" style="1" customWidth="1"/>
    <col min="13831" max="13831" width="13.140625" style="1" customWidth="1"/>
    <col min="13832" max="13832" width="12.85546875" style="1" customWidth="1"/>
    <col min="13833" max="13833" width="17.140625" style="1" customWidth="1"/>
    <col min="13834" max="13834" width="33.85546875" style="1" bestFit="1" customWidth="1"/>
    <col min="13835" max="13835" width="11.7109375" style="1" customWidth="1"/>
    <col min="13836" max="13836" width="14.140625" style="1" bestFit="1" customWidth="1"/>
    <col min="13837" max="13837" width="10.7109375" style="1" customWidth="1"/>
    <col min="13838" max="13838" width="2.140625" style="1" customWidth="1"/>
    <col min="13839" max="13839" width="9.140625" style="1"/>
    <col min="13840" max="13840" width="15.28515625" style="1" bestFit="1" customWidth="1"/>
    <col min="13841" max="14080" width="9.140625" style="1"/>
    <col min="14081" max="14081" width="12" style="1" customWidth="1"/>
    <col min="14082" max="14082" width="11.140625" style="1" customWidth="1"/>
    <col min="14083" max="14083" width="12.42578125" style="1" customWidth="1"/>
    <col min="14084" max="14084" width="13.7109375" style="1" customWidth="1"/>
    <col min="14085" max="14085" width="13.28515625" style="1" customWidth="1"/>
    <col min="14086" max="14086" width="13.7109375" style="1" customWidth="1"/>
    <col min="14087" max="14087" width="13.140625" style="1" customWidth="1"/>
    <col min="14088" max="14088" width="12.85546875" style="1" customWidth="1"/>
    <col min="14089" max="14089" width="17.140625" style="1" customWidth="1"/>
    <col min="14090" max="14090" width="33.85546875" style="1" bestFit="1" customWidth="1"/>
    <col min="14091" max="14091" width="11.7109375" style="1" customWidth="1"/>
    <col min="14092" max="14092" width="14.140625" style="1" bestFit="1" customWidth="1"/>
    <col min="14093" max="14093" width="10.7109375" style="1" customWidth="1"/>
    <col min="14094" max="14094" width="2.140625" style="1" customWidth="1"/>
    <col min="14095" max="14095" width="9.140625" style="1"/>
    <col min="14096" max="14096" width="15.28515625" style="1" bestFit="1" customWidth="1"/>
    <col min="14097" max="14336" width="9.140625" style="1"/>
    <col min="14337" max="14337" width="12" style="1" customWidth="1"/>
    <col min="14338" max="14338" width="11.140625" style="1" customWidth="1"/>
    <col min="14339" max="14339" width="12.42578125" style="1" customWidth="1"/>
    <col min="14340" max="14340" width="13.7109375" style="1" customWidth="1"/>
    <col min="14341" max="14341" width="13.28515625" style="1" customWidth="1"/>
    <col min="14342" max="14342" width="13.7109375" style="1" customWidth="1"/>
    <col min="14343" max="14343" width="13.140625" style="1" customWidth="1"/>
    <col min="14344" max="14344" width="12.85546875" style="1" customWidth="1"/>
    <col min="14345" max="14345" width="17.140625" style="1" customWidth="1"/>
    <col min="14346" max="14346" width="33.85546875" style="1" bestFit="1" customWidth="1"/>
    <col min="14347" max="14347" width="11.7109375" style="1" customWidth="1"/>
    <col min="14348" max="14348" width="14.140625" style="1" bestFit="1" customWidth="1"/>
    <col min="14349" max="14349" width="10.7109375" style="1" customWidth="1"/>
    <col min="14350" max="14350" width="2.140625" style="1" customWidth="1"/>
    <col min="14351" max="14351" width="9.140625" style="1"/>
    <col min="14352" max="14352" width="15.28515625" style="1" bestFit="1" customWidth="1"/>
    <col min="14353" max="14592" width="9.140625" style="1"/>
    <col min="14593" max="14593" width="12" style="1" customWidth="1"/>
    <col min="14594" max="14594" width="11.140625" style="1" customWidth="1"/>
    <col min="14595" max="14595" width="12.42578125" style="1" customWidth="1"/>
    <col min="14596" max="14596" width="13.7109375" style="1" customWidth="1"/>
    <col min="14597" max="14597" width="13.28515625" style="1" customWidth="1"/>
    <col min="14598" max="14598" width="13.7109375" style="1" customWidth="1"/>
    <col min="14599" max="14599" width="13.140625" style="1" customWidth="1"/>
    <col min="14600" max="14600" width="12.85546875" style="1" customWidth="1"/>
    <col min="14601" max="14601" width="17.140625" style="1" customWidth="1"/>
    <col min="14602" max="14602" width="33.85546875" style="1" bestFit="1" customWidth="1"/>
    <col min="14603" max="14603" width="11.7109375" style="1" customWidth="1"/>
    <col min="14604" max="14604" width="14.140625" style="1" bestFit="1" customWidth="1"/>
    <col min="14605" max="14605" width="10.7109375" style="1" customWidth="1"/>
    <col min="14606" max="14606" width="2.140625" style="1" customWidth="1"/>
    <col min="14607" max="14607" width="9.140625" style="1"/>
    <col min="14608" max="14608" width="15.28515625" style="1" bestFit="1" customWidth="1"/>
    <col min="14609" max="14848" width="9.140625" style="1"/>
    <col min="14849" max="14849" width="12" style="1" customWidth="1"/>
    <col min="14850" max="14850" width="11.140625" style="1" customWidth="1"/>
    <col min="14851" max="14851" width="12.42578125" style="1" customWidth="1"/>
    <col min="14852" max="14852" width="13.7109375" style="1" customWidth="1"/>
    <col min="14853" max="14853" width="13.28515625" style="1" customWidth="1"/>
    <col min="14854" max="14854" width="13.7109375" style="1" customWidth="1"/>
    <col min="14855" max="14855" width="13.140625" style="1" customWidth="1"/>
    <col min="14856" max="14856" width="12.85546875" style="1" customWidth="1"/>
    <col min="14857" max="14857" width="17.140625" style="1" customWidth="1"/>
    <col min="14858" max="14858" width="33.85546875" style="1" bestFit="1" customWidth="1"/>
    <col min="14859" max="14859" width="11.7109375" style="1" customWidth="1"/>
    <col min="14860" max="14860" width="14.140625" style="1" bestFit="1" customWidth="1"/>
    <col min="14861" max="14861" width="10.7109375" style="1" customWidth="1"/>
    <col min="14862" max="14862" width="2.140625" style="1" customWidth="1"/>
    <col min="14863" max="14863" width="9.140625" style="1"/>
    <col min="14864" max="14864" width="15.28515625" style="1" bestFit="1" customWidth="1"/>
    <col min="14865" max="15104" width="9.140625" style="1"/>
    <col min="15105" max="15105" width="12" style="1" customWidth="1"/>
    <col min="15106" max="15106" width="11.140625" style="1" customWidth="1"/>
    <col min="15107" max="15107" width="12.42578125" style="1" customWidth="1"/>
    <col min="15108" max="15108" width="13.7109375" style="1" customWidth="1"/>
    <col min="15109" max="15109" width="13.28515625" style="1" customWidth="1"/>
    <col min="15110" max="15110" width="13.7109375" style="1" customWidth="1"/>
    <col min="15111" max="15111" width="13.140625" style="1" customWidth="1"/>
    <col min="15112" max="15112" width="12.85546875" style="1" customWidth="1"/>
    <col min="15113" max="15113" width="17.140625" style="1" customWidth="1"/>
    <col min="15114" max="15114" width="33.85546875" style="1" bestFit="1" customWidth="1"/>
    <col min="15115" max="15115" width="11.7109375" style="1" customWidth="1"/>
    <col min="15116" max="15116" width="14.140625" style="1" bestFit="1" customWidth="1"/>
    <col min="15117" max="15117" width="10.7109375" style="1" customWidth="1"/>
    <col min="15118" max="15118" width="2.140625" style="1" customWidth="1"/>
    <col min="15119" max="15119" width="9.140625" style="1"/>
    <col min="15120" max="15120" width="15.28515625" style="1" bestFit="1" customWidth="1"/>
    <col min="15121" max="15360" width="9.140625" style="1"/>
    <col min="15361" max="15361" width="12" style="1" customWidth="1"/>
    <col min="15362" max="15362" width="11.140625" style="1" customWidth="1"/>
    <col min="15363" max="15363" width="12.42578125" style="1" customWidth="1"/>
    <col min="15364" max="15364" width="13.7109375" style="1" customWidth="1"/>
    <col min="15365" max="15365" width="13.28515625" style="1" customWidth="1"/>
    <col min="15366" max="15366" width="13.7109375" style="1" customWidth="1"/>
    <col min="15367" max="15367" width="13.140625" style="1" customWidth="1"/>
    <col min="15368" max="15368" width="12.85546875" style="1" customWidth="1"/>
    <col min="15369" max="15369" width="17.140625" style="1" customWidth="1"/>
    <col min="15370" max="15370" width="33.85546875" style="1" bestFit="1" customWidth="1"/>
    <col min="15371" max="15371" width="11.7109375" style="1" customWidth="1"/>
    <col min="15372" max="15372" width="14.140625" style="1" bestFit="1" customWidth="1"/>
    <col min="15373" max="15373" width="10.7109375" style="1" customWidth="1"/>
    <col min="15374" max="15374" width="2.140625" style="1" customWidth="1"/>
    <col min="15375" max="15375" width="9.140625" style="1"/>
    <col min="15376" max="15376" width="15.28515625" style="1" bestFit="1" customWidth="1"/>
    <col min="15377" max="15616" width="9.140625" style="1"/>
    <col min="15617" max="15617" width="12" style="1" customWidth="1"/>
    <col min="15618" max="15618" width="11.140625" style="1" customWidth="1"/>
    <col min="15619" max="15619" width="12.42578125" style="1" customWidth="1"/>
    <col min="15620" max="15620" width="13.7109375" style="1" customWidth="1"/>
    <col min="15621" max="15621" width="13.28515625" style="1" customWidth="1"/>
    <col min="15622" max="15622" width="13.7109375" style="1" customWidth="1"/>
    <col min="15623" max="15623" width="13.140625" style="1" customWidth="1"/>
    <col min="15624" max="15624" width="12.85546875" style="1" customWidth="1"/>
    <col min="15625" max="15625" width="17.140625" style="1" customWidth="1"/>
    <col min="15626" max="15626" width="33.85546875" style="1" bestFit="1" customWidth="1"/>
    <col min="15627" max="15627" width="11.7109375" style="1" customWidth="1"/>
    <col min="15628" max="15628" width="14.140625" style="1" bestFit="1" customWidth="1"/>
    <col min="15629" max="15629" width="10.7109375" style="1" customWidth="1"/>
    <col min="15630" max="15630" width="2.140625" style="1" customWidth="1"/>
    <col min="15631" max="15631" width="9.140625" style="1"/>
    <col min="15632" max="15632" width="15.28515625" style="1" bestFit="1" customWidth="1"/>
    <col min="15633" max="15872" width="9.140625" style="1"/>
    <col min="15873" max="15873" width="12" style="1" customWidth="1"/>
    <col min="15874" max="15874" width="11.140625" style="1" customWidth="1"/>
    <col min="15875" max="15875" width="12.42578125" style="1" customWidth="1"/>
    <col min="15876" max="15876" width="13.7109375" style="1" customWidth="1"/>
    <col min="15877" max="15877" width="13.28515625" style="1" customWidth="1"/>
    <col min="15878" max="15878" width="13.7109375" style="1" customWidth="1"/>
    <col min="15879" max="15879" width="13.140625" style="1" customWidth="1"/>
    <col min="15880" max="15880" width="12.85546875" style="1" customWidth="1"/>
    <col min="15881" max="15881" width="17.140625" style="1" customWidth="1"/>
    <col min="15882" max="15882" width="33.85546875" style="1" bestFit="1" customWidth="1"/>
    <col min="15883" max="15883" width="11.7109375" style="1" customWidth="1"/>
    <col min="15884" max="15884" width="14.140625" style="1" bestFit="1" customWidth="1"/>
    <col min="15885" max="15885" width="10.7109375" style="1" customWidth="1"/>
    <col min="15886" max="15886" width="2.140625" style="1" customWidth="1"/>
    <col min="15887" max="15887" width="9.140625" style="1"/>
    <col min="15888" max="15888" width="15.28515625" style="1" bestFit="1" customWidth="1"/>
    <col min="15889" max="16128" width="9.140625" style="1"/>
    <col min="16129" max="16129" width="12" style="1" customWidth="1"/>
    <col min="16130" max="16130" width="11.140625" style="1" customWidth="1"/>
    <col min="16131" max="16131" width="12.42578125" style="1" customWidth="1"/>
    <col min="16132" max="16132" width="13.7109375" style="1" customWidth="1"/>
    <col min="16133" max="16133" width="13.28515625" style="1" customWidth="1"/>
    <col min="16134" max="16134" width="13.7109375" style="1" customWidth="1"/>
    <col min="16135" max="16135" width="13.140625" style="1" customWidth="1"/>
    <col min="16136" max="16136" width="12.85546875" style="1" customWidth="1"/>
    <col min="16137" max="16137" width="17.140625" style="1" customWidth="1"/>
    <col min="16138" max="16138" width="33.85546875" style="1" bestFit="1" customWidth="1"/>
    <col min="16139" max="16139" width="11.7109375" style="1" customWidth="1"/>
    <col min="16140" max="16140" width="14.140625" style="1" bestFit="1" customWidth="1"/>
    <col min="16141" max="16141" width="10.7109375" style="1" customWidth="1"/>
    <col min="16142" max="16142" width="2.140625" style="1" customWidth="1"/>
    <col min="16143" max="16143" width="9.140625" style="1"/>
    <col min="16144" max="16144" width="15.28515625" style="1" bestFit="1" customWidth="1"/>
    <col min="16145" max="16384" width="9.140625" style="1"/>
  </cols>
  <sheetData>
    <row r="1" spans="2:14" x14ac:dyDescent="0.25">
      <c r="H1" s="2"/>
      <c r="J1" s="3"/>
      <c r="L1" s="4"/>
    </row>
    <row r="6" spans="2:14" ht="15" customHeight="1" x14ac:dyDescent="0.25">
      <c r="F6" s="129" t="s">
        <v>37</v>
      </c>
      <c r="G6" s="129"/>
      <c r="H6" s="129"/>
      <c r="I6" s="129"/>
      <c r="J6" s="129"/>
      <c r="K6" s="129"/>
      <c r="L6" s="129"/>
      <c r="M6" s="129"/>
    </row>
    <row r="7" spans="2:14" ht="15" customHeight="1" x14ac:dyDescent="0.25">
      <c r="F7" s="129"/>
      <c r="G7" s="129"/>
      <c r="H7" s="129"/>
      <c r="I7" s="129"/>
      <c r="J7" s="129"/>
      <c r="K7" s="129"/>
      <c r="L7" s="129"/>
      <c r="M7" s="129"/>
    </row>
    <row r="8" spans="2:14" ht="27.75" customHeight="1" x14ac:dyDescent="0.25">
      <c r="F8" s="129"/>
      <c r="G8" s="129"/>
      <c r="H8" s="129"/>
      <c r="I8" s="129"/>
      <c r="J8" s="129"/>
      <c r="K8" s="129"/>
      <c r="L8" s="129"/>
      <c r="M8" s="129"/>
    </row>
    <row r="9" spans="2:14" ht="24.75" customHeight="1" x14ac:dyDescent="0.25">
      <c r="D9" s="114"/>
      <c r="F9" s="129"/>
      <c r="G9" s="129"/>
      <c r="H9" s="129"/>
      <c r="I9" s="129"/>
      <c r="J9" s="129"/>
      <c r="K9" s="129"/>
      <c r="L9" s="129"/>
      <c r="M9" s="129"/>
    </row>
    <row r="10" spans="2:14" ht="15" customHeight="1" x14ac:dyDescent="0.25">
      <c r="B10" s="150"/>
      <c r="C10" s="150"/>
      <c r="D10" s="86"/>
      <c r="F10" s="84"/>
      <c r="G10" s="84"/>
      <c r="H10" s="84"/>
      <c r="I10" s="84"/>
      <c r="J10" s="84"/>
      <c r="K10" s="84"/>
      <c r="L10" s="84"/>
      <c r="M10" s="84"/>
    </row>
    <row r="11" spans="2:14" ht="18" customHeight="1" x14ac:dyDescent="0.25">
      <c r="B11" s="147" t="s">
        <v>34</v>
      </c>
      <c r="C11" s="148"/>
      <c r="D11" s="149"/>
      <c r="F11" s="83"/>
      <c r="G11" s="83"/>
      <c r="H11" s="83"/>
      <c r="I11" s="83"/>
      <c r="J11" s="83"/>
      <c r="K11" s="83"/>
      <c r="L11" s="83"/>
      <c r="M11" s="83"/>
    </row>
    <row r="12" spans="2:14" ht="15" customHeight="1" x14ac:dyDescent="0.25">
      <c r="B12" s="88" t="s">
        <v>39</v>
      </c>
      <c r="D12" s="109">
        <v>100</v>
      </c>
      <c r="F12" s="83"/>
      <c r="G12" s="83"/>
      <c r="H12" s="83"/>
      <c r="I12" s="83"/>
      <c r="J12" s="83"/>
      <c r="K12" s="83"/>
      <c r="L12" s="83"/>
      <c r="M12" s="83"/>
    </row>
    <row r="13" spans="2:14" ht="15" customHeight="1" x14ac:dyDescent="0.25">
      <c r="B13" s="88" t="s">
        <v>26</v>
      </c>
      <c r="D13" s="118">
        <v>92.33</v>
      </c>
      <c r="F13" s="83"/>
      <c r="G13" s="83"/>
      <c r="H13" s="83"/>
      <c r="I13" s="83"/>
      <c r="L13" s="83"/>
      <c r="M13" s="83"/>
    </row>
    <row r="14" spans="2:14" ht="15" customHeight="1" x14ac:dyDescent="0.25">
      <c r="B14" s="140" t="s">
        <v>36</v>
      </c>
      <c r="C14" s="141"/>
      <c r="D14" s="100">
        <f>+ROUNDDOWN(D12*D13/100,0)</f>
        <v>92</v>
      </c>
      <c r="E14" s="6"/>
      <c r="F14" s="7"/>
      <c r="G14" s="8"/>
      <c r="H14" s="9"/>
      <c r="J14" s="145" t="s">
        <v>41</v>
      </c>
      <c r="K14" s="146"/>
      <c r="L14" s="11"/>
    </row>
    <row r="15" spans="2:14" ht="15" customHeight="1" x14ac:dyDescent="0.25">
      <c r="B15" s="12" t="s">
        <v>0</v>
      </c>
      <c r="C15" s="13"/>
      <c r="D15" s="87">
        <v>0.02</v>
      </c>
      <c r="E15" s="14"/>
      <c r="F15" s="15" t="s">
        <v>1</v>
      </c>
      <c r="G15" s="16"/>
      <c r="H15" s="17">
        <f>M37</f>
        <v>4.3474969267845151E-2</v>
      </c>
      <c r="I15" s="18"/>
      <c r="J15" s="88" t="s">
        <v>28</v>
      </c>
      <c r="K15" s="101">
        <v>44761</v>
      </c>
      <c r="L15" s="19"/>
      <c r="M15" s="20"/>
    </row>
    <row r="16" spans="2:14" ht="15" customHeight="1" x14ac:dyDescent="0.25">
      <c r="B16" s="21" t="s">
        <v>2</v>
      </c>
      <c r="C16" s="22"/>
      <c r="D16" s="23">
        <v>12</v>
      </c>
      <c r="E16" s="6"/>
      <c r="F16" s="24" t="s">
        <v>3</v>
      </c>
      <c r="G16" s="25"/>
      <c r="H16" s="26">
        <f>+((1+H15)^(90/365)-1)/90*365</f>
        <v>4.2780523422208457E-2</v>
      </c>
      <c r="I16" s="27"/>
      <c r="J16" s="88" t="s">
        <v>29</v>
      </c>
      <c r="K16" s="102">
        <v>0.06</v>
      </c>
      <c r="L16" s="30"/>
      <c r="M16" s="31"/>
      <c r="N16" s="32"/>
    </row>
    <row r="17" spans="2:17" ht="15" customHeight="1" x14ac:dyDescent="0.25">
      <c r="B17" s="21" t="s">
        <v>4</v>
      </c>
      <c r="C17" s="22"/>
      <c r="D17" s="23" t="s">
        <v>5</v>
      </c>
      <c r="E17" s="33"/>
      <c r="F17" s="34" t="s">
        <v>6</v>
      </c>
      <c r="G17" s="6"/>
      <c r="H17" s="35">
        <f>+M36</f>
        <v>2.2142266886931963</v>
      </c>
      <c r="J17" s="88" t="s">
        <v>27</v>
      </c>
      <c r="K17" s="103">
        <v>87.5</v>
      </c>
      <c r="M17" s="10"/>
      <c r="N17" s="32"/>
      <c r="P17" s="36"/>
    </row>
    <row r="18" spans="2:17" ht="15" customHeight="1" x14ac:dyDescent="0.25">
      <c r="B18" s="21" t="s">
        <v>7</v>
      </c>
      <c r="C18" s="22"/>
      <c r="D18" s="23">
        <v>365</v>
      </c>
      <c r="E18" s="33"/>
      <c r="F18" s="34" t="s">
        <v>8</v>
      </c>
      <c r="G18" s="6"/>
      <c r="H18" s="35">
        <f>+H17*12</f>
        <v>26.570720264318354</v>
      </c>
      <c r="I18" s="37"/>
      <c r="J18" s="104" t="s">
        <v>30</v>
      </c>
      <c r="K18" s="105">
        <f>+K17*K16/365*(D19-K15)</f>
        <v>1.2082191780821918</v>
      </c>
      <c r="L18" s="31"/>
      <c r="M18" s="10"/>
    </row>
    <row r="19" spans="2:17" ht="15" customHeight="1" x14ac:dyDescent="0.25">
      <c r="B19" s="38" t="s">
        <v>9</v>
      </c>
      <c r="C19" s="39"/>
      <c r="D19" s="40">
        <v>44845</v>
      </c>
      <c r="E19" s="33"/>
      <c r="F19" s="41" t="s">
        <v>10</v>
      </c>
      <c r="G19" s="42"/>
      <c r="H19" s="43">
        <f>H18/(1+H15)</f>
        <v>25.463687243941958</v>
      </c>
      <c r="J19" s="106" t="s">
        <v>23</v>
      </c>
      <c r="K19" s="107">
        <f>+K18+K17</f>
        <v>88.708219178082189</v>
      </c>
      <c r="L19" s="31"/>
      <c r="M19" s="10"/>
    </row>
    <row r="20" spans="2:17" ht="15" customHeight="1" x14ac:dyDescent="0.25">
      <c r="B20" s="6"/>
      <c r="C20" s="6"/>
      <c r="D20" s="44"/>
      <c r="E20" s="6"/>
      <c r="F20" s="45"/>
      <c r="G20" s="25"/>
      <c r="H20" s="46"/>
      <c r="L20" s="47"/>
      <c r="M20" s="20"/>
      <c r="P20" s="36"/>
    </row>
    <row r="21" spans="2:17" ht="22.5" customHeight="1" x14ac:dyDescent="0.25">
      <c r="B21" s="142" t="s">
        <v>40</v>
      </c>
      <c r="C21" s="143"/>
      <c r="D21" s="143"/>
      <c r="E21" s="143"/>
      <c r="F21" s="143"/>
      <c r="G21" s="143"/>
      <c r="H21" s="144"/>
      <c r="J21" s="142" t="s">
        <v>11</v>
      </c>
      <c r="K21" s="143"/>
      <c r="L21" s="143"/>
      <c r="M21" s="143"/>
    </row>
    <row r="22" spans="2:17" ht="30" x14ac:dyDescent="0.25">
      <c r="B22" s="48" t="s">
        <v>12</v>
      </c>
      <c r="C22" s="49" t="s">
        <v>13</v>
      </c>
      <c r="D22" s="50" t="s">
        <v>14</v>
      </c>
      <c r="E22" s="50" t="s">
        <v>15</v>
      </c>
      <c r="F22" s="49" t="s">
        <v>16</v>
      </c>
      <c r="G22" s="50" t="s">
        <v>17</v>
      </c>
      <c r="H22" s="51" t="s">
        <v>18</v>
      </c>
      <c r="I22" s="37"/>
      <c r="J22" s="52">
        <f>+D19</f>
        <v>44845</v>
      </c>
      <c r="K22" s="108">
        <f>-D12*K17/100</f>
        <v>-87.5</v>
      </c>
      <c r="L22" s="53" t="s">
        <v>19</v>
      </c>
      <c r="M22" s="54" t="s">
        <v>20</v>
      </c>
    </row>
    <row r="23" spans="2:17" ht="15" customHeight="1" x14ac:dyDescent="0.25">
      <c r="B23" s="55">
        <v>1</v>
      </c>
      <c r="C23" s="56">
        <f>+EDATE(D19,3)</f>
        <v>44937</v>
      </c>
      <c r="D23" s="110">
        <f t="shared" ref="D23:D34" si="0">+$D$14*H23</f>
        <v>0</v>
      </c>
      <c r="E23" s="110">
        <f>+D14*$D$15/$D$18*(C23-D19)</f>
        <v>0.46378082191780823</v>
      </c>
      <c r="F23" s="110">
        <f t="shared" ref="F23:F34" si="1">+E23+D23</f>
        <v>0.46378082191780823</v>
      </c>
      <c r="G23" s="110">
        <f>+D14-D23</f>
        <v>92</v>
      </c>
      <c r="H23" s="58">
        <v>0</v>
      </c>
      <c r="I23" s="59"/>
      <c r="J23" s="60">
        <f>+C23</f>
        <v>44937</v>
      </c>
      <c r="K23" s="111">
        <f t="shared" ref="K23:K34" si="2">+F23</f>
        <v>0.46378082191780823</v>
      </c>
      <c r="L23" s="111">
        <f t="shared" ref="L23:L34" si="3">+K23/((1+$H$15)^((J23-$J$22)/$D$18))</f>
        <v>0.45883263516560413</v>
      </c>
      <c r="M23" s="112">
        <f t="shared" ref="M23:M34" si="4">+L23*((J23-$J$22)/$D$18)</f>
        <v>0.1156509655759879</v>
      </c>
      <c r="O23" s="63"/>
      <c r="P23" s="10"/>
      <c r="Q23" s="63"/>
    </row>
    <row r="24" spans="2:17" ht="15" customHeight="1" x14ac:dyDescent="0.25">
      <c r="B24" s="55">
        <f t="shared" ref="B24:B34" si="5">+B23+1</f>
        <v>2</v>
      </c>
      <c r="C24" s="56">
        <f>+EDATE(C23,3)</f>
        <v>45027</v>
      </c>
      <c r="D24" s="110">
        <f t="shared" si="0"/>
        <v>0</v>
      </c>
      <c r="E24" s="110">
        <f>+G23*$D$15/$D$18*(C24-C23)</f>
        <v>0.4536986301369863</v>
      </c>
      <c r="F24" s="110">
        <f t="shared" si="1"/>
        <v>0.4536986301369863</v>
      </c>
      <c r="G24" s="110">
        <f t="shared" ref="G24:G34" si="6">+G23-D24</f>
        <v>92</v>
      </c>
      <c r="H24" s="58">
        <v>0</v>
      </c>
      <c r="I24" s="59"/>
      <c r="J24" s="60">
        <f t="shared" ref="J24:J34" si="7">+C24</f>
        <v>45027</v>
      </c>
      <c r="K24" s="111">
        <f t="shared" si="2"/>
        <v>0.4536986301369863</v>
      </c>
      <c r="L24" s="111">
        <f t="shared" si="3"/>
        <v>0.44417260366823447</v>
      </c>
      <c r="M24" s="112">
        <f>+L24*((J24-$J$22)/$D$18)</f>
        <v>0.2214778462126539</v>
      </c>
      <c r="O24" s="63"/>
      <c r="P24" s="10"/>
      <c r="Q24" s="63"/>
    </row>
    <row r="25" spans="2:17" ht="15" customHeight="1" x14ac:dyDescent="0.25">
      <c r="B25" s="55">
        <f t="shared" si="5"/>
        <v>3</v>
      </c>
      <c r="C25" s="56">
        <f t="shared" ref="C25:C33" si="8">+EDATE(C24,3)</f>
        <v>45118</v>
      </c>
      <c r="D25" s="110">
        <f t="shared" si="0"/>
        <v>0</v>
      </c>
      <c r="E25" s="110">
        <f>+G24*$D$15/$D$18*(C25-C24)</f>
        <v>0.45873972602739727</v>
      </c>
      <c r="F25" s="110">
        <f t="shared" si="1"/>
        <v>0.45873972602739727</v>
      </c>
      <c r="G25" s="110">
        <f t="shared" si="6"/>
        <v>92</v>
      </c>
      <c r="H25" s="58">
        <v>0</v>
      </c>
      <c r="I25" s="59"/>
      <c r="J25" s="60">
        <f t="shared" si="7"/>
        <v>45118</v>
      </c>
      <c r="K25" s="111">
        <f t="shared" si="2"/>
        <v>0.45873972602739727</v>
      </c>
      <c r="L25" s="111">
        <f t="shared" si="3"/>
        <v>0.4443680246066089</v>
      </c>
      <c r="M25" s="112">
        <f t="shared" si="4"/>
        <v>0.33236293347288831</v>
      </c>
      <c r="O25" s="63"/>
      <c r="P25" s="10"/>
      <c r="Q25" s="63"/>
    </row>
    <row r="26" spans="2:17" ht="15" customHeight="1" x14ac:dyDescent="0.25">
      <c r="B26" s="55">
        <f t="shared" si="5"/>
        <v>4</v>
      </c>
      <c r="C26" s="56">
        <f t="shared" si="8"/>
        <v>45210</v>
      </c>
      <c r="D26" s="110">
        <f t="shared" si="0"/>
        <v>0</v>
      </c>
      <c r="E26" s="110">
        <f>+G25*$D$15/$D$18*(C26-C25)</f>
        <v>0.46378082191780823</v>
      </c>
      <c r="F26" s="110">
        <f t="shared" si="1"/>
        <v>0.46378082191780823</v>
      </c>
      <c r="G26" s="110">
        <f t="shared" si="6"/>
        <v>92</v>
      </c>
      <c r="H26" s="58">
        <v>0</v>
      </c>
      <c r="I26" s="59"/>
      <c r="J26" s="60">
        <f t="shared" si="7"/>
        <v>45210</v>
      </c>
      <c r="K26" s="111">
        <f t="shared" si="2"/>
        <v>0.46378082191780823</v>
      </c>
      <c r="L26" s="111">
        <f t="shared" si="3"/>
        <v>0.44445802302590959</v>
      </c>
      <c r="M26" s="112">
        <f t="shared" si="4"/>
        <v>0.44445802302590959</v>
      </c>
      <c r="O26" s="63"/>
      <c r="P26" s="10"/>
      <c r="Q26" s="63"/>
    </row>
    <row r="27" spans="2:17" ht="15" customHeight="1" x14ac:dyDescent="0.25">
      <c r="B27" s="55">
        <f t="shared" si="5"/>
        <v>5</v>
      </c>
      <c r="C27" s="56">
        <f t="shared" si="8"/>
        <v>45302</v>
      </c>
      <c r="D27" s="110">
        <f t="shared" si="0"/>
        <v>0</v>
      </c>
      <c r="E27" s="110">
        <f t="shared" ref="E27:E34" si="9">+G26*$D$15/$D$18*(C27-C26)</f>
        <v>0.46378082191780823</v>
      </c>
      <c r="F27" s="110">
        <f t="shared" si="1"/>
        <v>0.46378082191780823</v>
      </c>
      <c r="G27" s="110">
        <f t="shared" si="6"/>
        <v>92</v>
      </c>
      <c r="H27" s="58">
        <v>0</v>
      </c>
      <c r="I27" s="59"/>
      <c r="J27" s="60">
        <f t="shared" si="7"/>
        <v>45302</v>
      </c>
      <c r="K27" s="111">
        <f t="shared" si="2"/>
        <v>0.46378082191780823</v>
      </c>
      <c r="L27" s="111">
        <f t="shared" si="3"/>
        <v>0.43971599576321829</v>
      </c>
      <c r="M27" s="112">
        <f t="shared" si="4"/>
        <v>0.55054852072271443</v>
      </c>
      <c r="O27" s="63"/>
      <c r="P27" s="10"/>
      <c r="Q27" s="63"/>
    </row>
    <row r="28" spans="2:17" ht="15" customHeight="1" x14ac:dyDescent="0.25">
      <c r="B28" s="55">
        <f t="shared" si="5"/>
        <v>6</v>
      </c>
      <c r="C28" s="56">
        <f t="shared" si="8"/>
        <v>45393</v>
      </c>
      <c r="D28" s="110">
        <f t="shared" si="0"/>
        <v>12.88</v>
      </c>
      <c r="E28" s="110">
        <f t="shared" si="9"/>
        <v>0.45873972602739727</v>
      </c>
      <c r="F28" s="110">
        <f t="shared" si="1"/>
        <v>13.338739726027399</v>
      </c>
      <c r="G28" s="110">
        <f t="shared" si="6"/>
        <v>79.12</v>
      </c>
      <c r="H28" s="58">
        <v>0.14000000000000001</v>
      </c>
      <c r="I28" s="59"/>
      <c r="J28" s="60">
        <f t="shared" si="7"/>
        <v>45393</v>
      </c>
      <c r="K28" s="111">
        <f t="shared" si="2"/>
        <v>13.338739726027399</v>
      </c>
      <c r="L28" s="111">
        <f>+K28/((1+$H$15)^((J28-$J$22)/$D$18))</f>
        <v>12.513143554547113</v>
      </c>
      <c r="M28" s="112">
        <f t="shared" si="4"/>
        <v>18.786856624361146</v>
      </c>
      <c r="O28" s="63"/>
      <c r="P28" s="10"/>
      <c r="Q28" s="63"/>
    </row>
    <row r="29" spans="2:17" ht="15" customHeight="1" x14ac:dyDescent="0.25">
      <c r="B29" s="55">
        <f t="shared" si="5"/>
        <v>7</v>
      </c>
      <c r="C29" s="56">
        <f t="shared" si="8"/>
        <v>45484</v>
      </c>
      <c r="D29" s="110">
        <f t="shared" si="0"/>
        <v>12.88</v>
      </c>
      <c r="E29" s="110">
        <f t="shared" si="9"/>
        <v>0.39451616438356163</v>
      </c>
      <c r="F29" s="110">
        <f t="shared" si="1"/>
        <v>13.274516164383563</v>
      </c>
      <c r="G29" s="110">
        <f t="shared" si="6"/>
        <v>66.240000000000009</v>
      </c>
      <c r="H29" s="58">
        <f>+H28</f>
        <v>0.14000000000000001</v>
      </c>
      <c r="I29" s="59"/>
      <c r="J29" s="60">
        <f t="shared" si="7"/>
        <v>45484</v>
      </c>
      <c r="K29" s="111">
        <f t="shared" si="2"/>
        <v>13.274516164383563</v>
      </c>
      <c r="L29" s="111">
        <f t="shared" si="3"/>
        <v>12.321468730555745</v>
      </c>
      <c r="M29" s="112">
        <f t="shared" si="4"/>
        <v>21.571009640616772</v>
      </c>
      <c r="O29" s="63"/>
      <c r="P29" s="10"/>
      <c r="Q29" s="63"/>
    </row>
    <row r="30" spans="2:17" ht="15" customHeight="1" x14ac:dyDescent="0.25">
      <c r="B30" s="55">
        <f t="shared" si="5"/>
        <v>8</v>
      </c>
      <c r="C30" s="56">
        <f t="shared" si="8"/>
        <v>45576</v>
      </c>
      <c r="D30" s="110">
        <f t="shared" si="0"/>
        <v>12.88</v>
      </c>
      <c r="E30" s="110">
        <f t="shared" si="9"/>
        <v>0.33392219178082194</v>
      </c>
      <c r="F30" s="110">
        <f t="shared" si="1"/>
        <v>13.213922191780823</v>
      </c>
      <c r="G30" s="110">
        <f t="shared" si="6"/>
        <v>53.360000000000007</v>
      </c>
      <c r="H30" s="58">
        <f>+H29</f>
        <v>0.14000000000000001</v>
      </c>
      <c r="I30" s="59"/>
      <c r="J30" s="60">
        <f t="shared" si="7"/>
        <v>45576</v>
      </c>
      <c r="K30" s="111">
        <f t="shared" si="2"/>
        <v>13.213922191780823</v>
      </c>
      <c r="L30" s="111">
        <f t="shared" si="3"/>
        <v>12.134364544666026</v>
      </c>
      <c r="M30" s="112">
        <f t="shared" si="4"/>
        <v>24.301973923701002</v>
      </c>
      <c r="O30" s="63"/>
      <c r="P30" s="10"/>
      <c r="Q30" s="63"/>
    </row>
    <row r="31" spans="2:17" ht="15" customHeight="1" x14ac:dyDescent="0.25">
      <c r="B31" s="55">
        <f t="shared" si="5"/>
        <v>9</v>
      </c>
      <c r="C31" s="56">
        <f t="shared" si="8"/>
        <v>45668</v>
      </c>
      <c r="D31" s="110">
        <f t="shared" si="0"/>
        <v>12.88</v>
      </c>
      <c r="E31" s="110">
        <f t="shared" si="9"/>
        <v>0.2689928767123288</v>
      </c>
      <c r="F31" s="110">
        <f t="shared" si="1"/>
        <v>13.148992876712329</v>
      </c>
      <c r="G31" s="110">
        <f t="shared" si="6"/>
        <v>40.480000000000004</v>
      </c>
      <c r="H31" s="58">
        <f>+H30</f>
        <v>0.14000000000000001</v>
      </c>
      <c r="I31" s="59"/>
      <c r="J31" s="60">
        <f>+C31+2</f>
        <v>45670</v>
      </c>
      <c r="K31" s="111">
        <f t="shared" si="2"/>
        <v>13.148992876712329</v>
      </c>
      <c r="L31" s="111">
        <f t="shared" si="3"/>
        <v>11.943126320150729</v>
      </c>
      <c r="M31" s="112">
        <f t="shared" si="4"/>
        <v>26.994737572943428</v>
      </c>
      <c r="O31" s="63"/>
      <c r="P31" s="10"/>
      <c r="Q31" s="63"/>
    </row>
    <row r="32" spans="2:17" ht="15" customHeight="1" x14ac:dyDescent="0.25">
      <c r="B32" s="55">
        <f t="shared" si="5"/>
        <v>10</v>
      </c>
      <c r="C32" s="56">
        <f t="shared" si="8"/>
        <v>45758</v>
      </c>
      <c r="D32" s="110">
        <f t="shared" si="0"/>
        <v>12.88</v>
      </c>
      <c r="E32" s="110">
        <f t="shared" si="9"/>
        <v>0.19962739726027401</v>
      </c>
      <c r="F32" s="110">
        <f t="shared" si="1"/>
        <v>13.079627397260275</v>
      </c>
      <c r="G32" s="110">
        <f t="shared" si="6"/>
        <v>27.6</v>
      </c>
      <c r="H32" s="58">
        <f>+H31</f>
        <v>0.14000000000000001</v>
      </c>
      <c r="I32" s="59"/>
      <c r="J32" s="60">
        <f t="shared" si="7"/>
        <v>45758</v>
      </c>
      <c r="K32" s="111">
        <f t="shared" si="2"/>
        <v>13.079627397260275</v>
      </c>
      <c r="L32" s="111">
        <f t="shared" si="3"/>
        <v>11.758853106408965</v>
      </c>
      <c r="M32" s="112">
        <f t="shared" si="4"/>
        <v>29.413240783976399</v>
      </c>
      <c r="O32" s="63"/>
      <c r="P32" s="10"/>
      <c r="Q32" s="63"/>
    </row>
    <row r="33" spans="2:17" ht="15" customHeight="1" x14ac:dyDescent="0.25">
      <c r="B33" s="55">
        <f t="shared" si="5"/>
        <v>11</v>
      </c>
      <c r="C33" s="56">
        <f t="shared" si="8"/>
        <v>45849</v>
      </c>
      <c r="D33" s="110">
        <f t="shared" si="0"/>
        <v>12.88</v>
      </c>
      <c r="E33" s="110">
        <f t="shared" si="9"/>
        <v>0.13762191780821917</v>
      </c>
      <c r="F33" s="110">
        <f t="shared" si="1"/>
        <v>13.017621917808221</v>
      </c>
      <c r="G33" s="110">
        <f t="shared" si="6"/>
        <v>14.72</v>
      </c>
      <c r="H33" s="58">
        <f>+H32</f>
        <v>0.14000000000000001</v>
      </c>
      <c r="I33" s="59"/>
      <c r="J33" s="60">
        <f t="shared" si="7"/>
        <v>45849</v>
      </c>
      <c r="K33" s="111">
        <f t="shared" si="2"/>
        <v>13.017621917808221</v>
      </c>
      <c r="L33" s="111">
        <f t="shared" si="3"/>
        <v>11.579595707514983</v>
      </c>
      <c r="M33" s="112">
        <f t="shared" si="4"/>
        <v>31.851819425602855</v>
      </c>
      <c r="O33" s="63"/>
      <c r="P33" s="10"/>
      <c r="Q33" s="63"/>
    </row>
    <row r="34" spans="2:17" ht="15" customHeight="1" x14ac:dyDescent="0.25">
      <c r="B34" s="55">
        <f t="shared" si="5"/>
        <v>12</v>
      </c>
      <c r="C34" s="56">
        <f>+EDATE(C33,3)+2</f>
        <v>45943</v>
      </c>
      <c r="D34" s="110">
        <f t="shared" si="0"/>
        <v>14.72</v>
      </c>
      <c r="E34" s="110">
        <f t="shared" si="9"/>
        <v>7.5818082191780822E-2</v>
      </c>
      <c r="F34" s="110">
        <f t="shared" si="1"/>
        <v>14.795818082191781</v>
      </c>
      <c r="G34" s="110">
        <f t="shared" si="6"/>
        <v>0</v>
      </c>
      <c r="H34" s="58">
        <v>0.16</v>
      </c>
      <c r="I34" s="59"/>
      <c r="J34" s="60">
        <f t="shared" si="7"/>
        <v>45943</v>
      </c>
      <c r="K34" s="111">
        <f t="shared" si="2"/>
        <v>14.795818082191781</v>
      </c>
      <c r="L34" s="111">
        <f t="shared" si="3"/>
        <v>13.017901124345398</v>
      </c>
      <c r="M34" s="112">
        <f t="shared" si="4"/>
        <v>39.160699820633553</v>
      </c>
      <c r="O34" s="63"/>
      <c r="P34" s="10"/>
      <c r="Q34" s="63"/>
    </row>
    <row r="35" spans="2:17" ht="15" customHeight="1" x14ac:dyDescent="0.25">
      <c r="B35" s="64"/>
      <c r="C35" s="64"/>
      <c r="D35" s="66">
        <f>SUM(D23:D34)</f>
        <v>92</v>
      </c>
      <c r="E35" s="66">
        <f>SUM(E23:E34)</f>
        <v>4.1730191780821917</v>
      </c>
      <c r="F35" s="66">
        <f>SUM(F23:F34)</f>
        <v>96.173019178082185</v>
      </c>
      <c r="G35" s="66"/>
      <c r="H35" s="67">
        <f>SUM(H23:H34)</f>
        <v>1</v>
      </c>
      <c r="I35" s="68"/>
      <c r="J35" s="69"/>
      <c r="K35" s="70"/>
      <c r="L35" s="70">
        <f>SUM(L23:L34)</f>
        <v>87.500000370418533</v>
      </c>
      <c r="M35" s="113">
        <f>SUM(M23:M34)</f>
        <v>193.74483608084529</v>
      </c>
      <c r="P35" s="10"/>
      <c r="Q35" s="63"/>
    </row>
    <row r="36" spans="2:17" ht="15" customHeight="1" x14ac:dyDescent="0.25">
      <c r="C36" s="36"/>
      <c r="D36" s="10"/>
      <c r="H36" s="30"/>
      <c r="K36" s="73" t="s">
        <v>6</v>
      </c>
      <c r="L36" s="74"/>
      <c r="M36" s="75">
        <f>+M35/L35</f>
        <v>2.2142266886931963</v>
      </c>
      <c r="P36" s="10"/>
      <c r="Q36" s="76"/>
    </row>
    <row r="37" spans="2:17" ht="15" customHeight="1" x14ac:dyDescent="0.25">
      <c r="C37" s="77"/>
      <c r="D37" s="10"/>
      <c r="E37" s="36"/>
      <c r="K37" s="73" t="s">
        <v>1</v>
      </c>
      <c r="L37" s="74"/>
      <c r="M37" s="78">
        <f>XIRR(K22:K34,J22:J34)</f>
        <v>4.3474969267845151E-2</v>
      </c>
      <c r="P37" s="10"/>
    </row>
    <row r="38" spans="2:17" ht="15" customHeight="1" x14ac:dyDescent="0.25">
      <c r="B38" s="130" t="s">
        <v>21</v>
      </c>
      <c r="C38" s="131"/>
      <c r="D38" s="131"/>
      <c r="E38" s="131"/>
      <c r="F38" s="131"/>
      <c r="G38" s="131"/>
      <c r="H38" s="131"/>
      <c r="I38" s="132"/>
      <c r="P38" s="10"/>
    </row>
    <row r="39" spans="2:17" ht="15" customHeight="1" x14ac:dyDescent="0.25">
      <c r="B39" s="133"/>
      <c r="C39" s="134"/>
      <c r="D39" s="134"/>
      <c r="E39" s="134"/>
      <c r="F39" s="134"/>
      <c r="G39" s="134"/>
      <c r="H39" s="134"/>
      <c r="I39" s="135"/>
      <c r="J39" s="79"/>
      <c r="P39" s="10"/>
    </row>
    <row r="40" spans="2:17" ht="15" customHeight="1" x14ac:dyDescent="0.25">
      <c r="B40" s="133"/>
      <c r="C40" s="134"/>
      <c r="D40" s="134"/>
      <c r="E40" s="134"/>
      <c r="F40" s="134"/>
      <c r="G40" s="134"/>
      <c r="H40" s="134"/>
      <c r="I40" s="135"/>
      <c r="P40" s="10"/>
    </row>
    <row r="41" spans="2:17" ht="15" customHeight="1" x14ac:dyDescent="0.25">
      <c r="B41" s="133"/>
      <c r="C41" s="134"/>
      <c r="D41" s="134"/>
      <c r="E41" s="134"/>
      <c r="F41" s="134"/>
      <c r="G41" s="134"/>
      <c r="H41" s="134"/>
      <c r="I41" s="135"/>
      <c r="P41" s="10"/>
    </row>
    <row r="42" spans="2:17" ht="15" customHeight="1" x14ac:dyDescent="0.25">
      <c r="B42" s="136"/>
      <c r="C42" s="137"/>
      <c r="D42" s="137"/>
      <c r="E42" s="137"/>
      <c r="F42" s="137"/>
      <c r="G42" s="137"/>
      <c r="H42" s="137"/>
      <c r="I42" s="138"/>
      <c r="P42" s="10"/>
    </row>
    <row r="43" spans="2:17" ht="15" customHeight="1" x14ac:dyDescent="0.25">
      <c r="B43" s="130" t="s">
        <v>22</v>
      </c>
      <c r="C43" s="131"/>
      <c r="D43" s="131"/>
      <c r="E43" s="131"/>
      <c r="F43" s="131"/>
      <c r="G43" s="131"/>
      <c r="H43" s="131"/>
      <c r="I43" s="132"/>
      <c r="P43" s="10"/>
    </row>
    <row r="44" spans="2:17" ht="15" customHeight="1" x14ac:dyDescent="0.25">
      <c r="B44" s="133"/>
      <c r="C44" s="134"/>
      <c r="D44" s="134"/>
      <c r="E44" s="134"/>
      <c r="F44" s="134"/>
      <c r="G44" s="134"/>
      <c r="H44" s="134"/>
      <c r="I44" s="135"/>
      <c r="P44" s="10"/>
    </row>
    <row r="45" spans="2:17" ht="15" customHeight="1" x14ac:dyDescent="0.25">
      <c r="B45" s="133"/>
      <c r="C45" s="134"/>
      <c r="D45" s="134"/>
      <c r="E45" s="134"/>
      <c r="F45" s="134"/>
      <c r="G45" s="134"/>
      <c r="H45" s="134"/>
      <c r="I45" s="135"/>
      <c r="P45" s="10"/>
    </row>
    <row r="46" spans="2:17" ht="15" customHeight="1" x14ac:dyDescent="0.25">
      <c r="B46" s="133"/>
      <c r="C46" s="134"/>
      <c r="D46" s="134"/>
      <c r="E46" s="134"/>
      <c r="F46" s="134"/>
      <c r="G46" s="134"/>
      <c r="H46" s="134"/>
      <c r="I46" s="135"/>
      <c r="P46" s="10"/>
    </row>
    <row r="47" spans="2:17" ht="15" customHeight="1" x14ac:dyDescent="0.25">
      <c r="B47" s="133"/>
      <c r="C47" s="134"/>
      <c r="D47" s="134"/>
      <c r="E47" s="134"/>
      <c r="F47" s="134"/>
      <c r="G47" s="134"/>
      <c r="H47" s="134"/>
      <c r="I47" s="135"/>
      <c r="P47" s="10"/>
    </row>
    <row r="48" spans="2:17" ht="15" customHeight="1" x14ac:dyDescent="0.25">
      <c r="B48" s="133"/>
      <c r="C48" s="134"/>
      <c r="D48" s="134"/>
      <c r="E48" s="134"/>
      <c r="F48" s="134"/>
      <c r="G48" s="134"/>
      <c r="H48" s="134"/>
      <c r="I48" s="135"/>
      <c r="P48" s="10"/>
    </row>
    <row r="49" spans="2:16" ht="15" customHeight="1" x14ac:dyDescent="0.25">
      <c r="B49" s="133"/>
      <c r="C49" s="134"/>
      <c r="D49" s="134"/>
      <c r="E49" s="134"/>
      <c r="F49" s="134"/>
      <c r="G49" s="134"/>
      <c r="H49" s="134"/>
      <c r="I49" s="135"/>
      <c r="P49" s="10"/>
    </row>
    <row r="50" spans="2:16" ht="15" customHeight="1" x14ac:dyDescent="0.25">
      <c r="B50" s="136"/>
      <c r="C50" s="137"/>
      <c r="D50" s="137"/>
      <c r="E50" s="137"/>
      <c r="F50" s="137"/>
      <c r="G50" s="137"/>
      <c r="H50" s="137"/>
      <c r="I50" s="138"/>
      <c r="P50" s="10"/>
    </row>
    <row r="51" spans="2:16" ht="15" customHeight="1" x14ac:dyDescent="0.25">
      <c r="D51" s="10"/>
      <c r="P51" s="10"/>
    </row>
    <row r="52" spans="2:16" ht="15" customHeight="1" x14ac:dyDescent="0.25">
      <c r="D52" s="10"/>
      <c r="P52" s="10"/>
    </row>
    <row r="53" spans="2:16" ht="15" customHeight="1" x14ac:dyDescent="0.25">
      <c r="B53" s="90"/>
      <c r="D53" s="10"/>
      <c r="P53" s="10"/>
    </row>
    <row r="54" spans="2:16" x14ac:dyDescent="0.25">
      <c r="B54" s="91"/>
      <c r="D54" s="10"/>
      <c r="P54" s="10"/>
    </row>
    <row r="55" spans="2:16" x14ac:dyDescent="0.25">
      <c r="B55" s="139"/>
      <c r="C55" s="139"/>
      <c r="D55" s="92"/>
      <c r="P55" s="10"/>
    </row>
    <row r="56" spans="2:16" x14ac:dyDescent="0.25">
      <c r="D56" s="93"/>
      <c r="P56" s="10"/>
    </row>
    <row r="57" spans="2:16" x14ac:dyDescent="0.25">
      <c r="D57" s="80"/>
      <c r="P57" s="10"/>
    </row>
    <row r="58" spans="2:16" x14ac:dyDescent="0.25">
      <c r="D58" s="81"/>
      <c r="P58" s="10"/>
    </row>
    <row r="59" spans="2:16" x14ac:dyDescent="0.25">
      <c r="D59" s="80"/>
      <c r="P59" s="10"/>
    </row>
    <row r="60" spans="2:16" x14ac:dyDescent="0.25">
      <c r="D60" s="94"/>
      <c r="P60" s="10"/>
    </row>
    <row r="61" spans="2:16" x14ac:dyDescent="0.25">
      <c r="D61" s="95"/>
      <c r="P61" s="10"/>
    </row>
    <row r="62" spans="2:16" x14ac:dyDescent="0.25">
      <c r="D62" s="10"/>
      <c r="P62" s="10"/>
    </row>
    <row r="63" spans="2:16" x14ac:dyDescent="0.25">
      <c r="D63" s="96"/>
      <c r="P63" s="10"/>
    </row>
    <row r="64" spans="2:16" x14ac:dyDescent="0.25">
      <c r="B64" s="97"/>
      <c r="D64" s="10"/>
      <c r="P64" s="10"/>
    </row>
    <row r="65" spans="2:16" x14ac:dyDescent="0.25">
      <c r="B65" s="82"/>
      <c r="D65" s="10"/>
      <c r="P65" s="10"/>
    </row>
    <row r="66" spans="2:16" x14ac:dyDescent="0.25">
      <c r="B66" s="36"/>
      <c r="D66" s="10"/>
      <c r="P66" s="10"/>
    </row>
    <row r="67" spans="2:16" x14ac:dyDescent="0.25">
      <c r="D67" s="10"/>
      <c r="P67" s="10"/>
    </row>
    <row r="68" spans="2:16" x14ac:dyDescent="0.25">
      <c r="D68" s="10"/>
      <c r="P68" s="10"/>
    </row>
    <row r="69" spans="2:16" x14ac:dyDescent="0.25">
      <c r="D69" s="10"/>
      <c r="P69" s="10"/>
    </row>
    <row r="70" spans="2:16" x14ac:dyDescent="0.25">
      <c r="D70" s="10"/>
      <c r="P70" s="10"/>
    </row>
    <row r="71" spans="2:16" x14ac:dyDescent="0.25">
      <c r="D71" s="10"/>
      <c r="P71" s="10"/>
    </row>
    <row r="72" spans="2:16" x14ac:dyDescent="0.25">
      <c r="D72" s="10"/>
      <c r="P72" s="10"/>
    </row>
    <row r="73" spans="2:16" x14ac:dyDescent="0.25">
      <c r="D73" s="10"/>
      <c r="P73" s="10"/>
    </row>
    <row r="74" spans="2:16" x14ac:dyDescent="0.25">
      <c r="D74" s="10"/>
      <c r="P74" s="10"/>
    </row>
    <row r="75" spans="2:16" x14ac:dyDescent="0.25">
      <c r="D75" s="10"/>
      <c r="P75" s="10"/>
    </row>
    <row r="76" spans="2:16" x14ac:dyDescent="0.25">
      <c r="D76" s="10"/>
      <c r="P76" s="10"/>
    </row>
    <row r="77" spans="2:16" x14ac:dyDescent="0.25">
      <c r="D77" s="10"/>
      <c r="P77" s="10"/>
    </row>
    <row r="78" spans="2:16" x14ac:dyDescent="0.25">
      <c r="D78" s="10"/>
      <c r="P78" s="10"/>
    </row>
    <row r="79" spans="2:16" x14ac:dyDescent="0.25">
      <c r="D79" s="10"/>
      <c r="P79" s="10"/>
    </row>
    <row r="80" spans="2:16" x14ac:dyDescent="0.25">
      <c r="D80" s="10"/>
      <c r="P80" s="10"/>
    </row>
    <row r="81" spans="4:16" x14ac:dyDescent="0.25">
      <c r="D81" s="10"/>
      <c r="P81" s="10"/>
    </row>
    <row r="82" spans="4:16" x14ac:dyDescent="0.25">
      <c r="D82" s="10"/>
      <c r="P82" s="10"/>
    </row>
    <row r="83" spans="4:16" x14ac:dyDescent="0.25">
      <c r="D83" s="10"/>
      <c r="P83" s="10"/>
    </row>
    <row r="84" spans="4:16" x14ac:dyDescent="0.25">
      <c r="D84" s="10"/>
      <c r="P84" s="10"/>
    </row>
    <row r="85" spans="4:16" x14ac:dyDescent="0.25">
      <c r="D85" s="10"/>
      <c r="P85" s="10"/>
    </row>
    <row r="86" spans="4:16" x14ac:dyDescent="0.25">
      <c r="D86" s="10"/>
      <c r="P86" s="10"/>
    </row>
    <row r="87" spans="4:16" x14ac:dyDescent="0.25">
      <c r="D87" s="10"/>
      <c r="P87" s="10"/>
    </row>
    <row r="88" spans="4:16" x14ac:dyDescent="0.25">
      <c r="D88" s="10"/>
      <c r="P88" s="10"/>
    </row>
    <row r="89" spans="4:16" x14ac:dyDescent="0.25">
      <c r="D89" s="10"/>
      <c r="P89" s="10"/>
    </row>
    <row r="90" spans="4:16" x14ac:dyDescent="0.25">
      <c r="D90" s="10"/>
      <c r="P90" s="10"/>
    </row>
    <row r="91" spans="4:16" x14ac:dyDescent="0.25">
      <c r="D91" s="10"/>
      <c r="P91" s="10"/>
    </row>
    <row r="92" spans="4:16" x14ac:dyDescent="0.25">
      <c r="D92" s="10"/>
      <c r="P92" s="10"/>
    </row>
    <row r="93" spans="4:16" x14ac:dyDescent="0.25">
      <c r="D93" s="10"/>
      <c r="P93" s="10"/>
    </row>
    <row r="94" spans="4:16" x14ac:dyDescent="0.25">
      <c r="D94" s="10"/>
      <c r="P94" s="10"/>
    </row>
    <row r="95" spans="4:16" x14ac:dyDescent="0.25">
      <c r="D95" s="10"/>
      <c r="P95" s="10"/>
    </row>
    <row r="96" spans="4:16" x14ac:dyDescent="0.25">
      <c r="D96" s="10"/>
      <c r="P96" s="10"/>
    </row>
    <row r="97" spans="4:16" x14ac:dyDescent="0.25">
      <c r="D97" s="10"/>
      <c r="P97" s="10"/>
    </row>
    <row r="98" spans="4:16" x14ac:dyDescent="0.25">
      <c r="D98" s="10"/>
      <c r="P98" s="10"/>
    </row>
    <row r="99" spans="4:16" x14ac:dyDescent="0.25">
      <c r="D99" s="10"/>
      <c r="P99" s="10"/>
    </row>
    <row r="100" spans="4:16" x14ac:dyDescent="0.25">
      <c r="D100" s="10"/>
      <c r="P100" s="10"/>
    </row>
    <row r="101" spans="4:16" x14ac:dyDescent="0.25">
      <c r="D101" s="10"/>
      <c r="P101" s="10"/>
    </row>
    <row r="102" spans="4:16" x14ac:dyDescent="0.25">
      <c r="D102" s="10"/>
      <c r="P102" s="10"/>
    </row>
    <row r="103" spans="4:16" x14ac:dyDescent="0.25">
      <c r="D103" s="10"/>
      <c r="P103" s="10"/>
    </row>
    <row r="104" spans="4:16" x14ac:dyDescent="0.25">
      <c r="D104" s="10"/>
      <c r="P104" s="10"/>
    </row>
    <row r="105" spans="4:16" x14ac:dyDescent="0.25">
      <c r="D105" s="10"/>
      <c r="P105" s="10"/>
    </row>
    <row r="106" spans="4:16" x14ac:dyDescent="0.25">
      <c r="D106" s="10"/>
      <c r="P106" s="10"/>
    </row>
    <row r="107" spans="4:16" x14ac:dyDescent="0.25">
      <c r="D107" s="10"/>
      <c r="P107" s="10"/>
    </row>
    <row r="108" spans="4:16" x14ac:dyDescent="0.25">
      <c r="D108" s="10"/>
      <c r="P108" s="10"/>
    </row>
    <row r="109" spans="4:16" x14ac:dyDescent="0.25">
      <c r="D109" s="10"/>
      <c r="P109" s="10"/>
    </row>
    <row r="110" spans="4:16" x14ac:dyDescent="0.25">
      <c r="D110" s="10"/>
      <c r="P110" s="10"/>
    </row>
    <row r="111" spans="4:16" x14ac:dyDescent="0.25">
      <c r="D111" s="10"/>
      <c r="P111" s="10"/>
    </row>
    <row r="112" spans="4:16" x14ac:dyDescent="0.25">
      <c r="D112" s="10"/>
      <c r="P112" s="10"/>
    </row>
    <row r="113" spans="4:16" x14ac:dyDescent="0.25">
      <c r="D113" s="10"/>
      <c r="P113" s="10"/>
    </row>
    <row r="114" spans="4:16" x14ac:dyDescent="0.25">
      <c r="D114" s="10"/>
      <c r="P114" s="10"/>
    </row>
    <row r="115" spans="4:16" x14ac:dyDescent="0.25">
      <c r="D115" s="10"/>
      <c r="P115" s="10"/>
    </row>
    <row r="116" spans="4:16" x14ac:dyDescent="0.25">
      <c r="D116" s="10"/>
      <c r="P116" s="10"/>
    </row>
    <row r="117" spans="4:16" x14ac:dyDescent="0.25">
      <c r="D117" s="10"/>
    </row>
    <row r="118" spans="4:16" x14ac:dyDescent="0.25">
      <c r="D118" s="10"/>
    </row>
    <row r="119" spans="4:16" x14ac:dyDescent="0.25">
      <c r="D119" s="10"/>
    </row>
    <row r="120" spans="4:16" x14ac:dyDescent="0.25">
      <c r="D120" s="10"/>
    </row>
    <row r="121" spans="4:16" x14ac:dyDescent="0.25">
      <c r="D121" s="10"/>
    </row>
    <row r="122" spans="4:16" x14ac:dyDescent="0.25">
      <c r="D122" s="10"/>
    </row>
    <row r="123" spans="4:16" x14ac:dyDescent="0.25">
      <c r="D123" s="10"/>
    </row>
    <row r="124" spans="4:16" x14ac:dyDescent="0.25">
      <c r="D124" s="10"/>
    </row>
    <row r="125" spans="4:16" x14ac:dyDescent="0.25">
      <c r="D125" s="10"/>
    </row>
    <row r="126" spans="4:16" x14ac:dyDescent="0.25">
      <c r="D126" s="10"/>
    </row>
    <row r="127" spans="4:16" x14ac:dyDescent="0.25">
      <c r="D127" s="10"/>
    </row>
    <row r="128" spans="4:16"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sheetData>
  <mergeCells count="10">
    <mergeCell ref="B10:C10"/>
    <mergeCell ref="J21:M21"/>
    <mergeCell ref="B38:I42"/>
    <mergeCell ref="F6:M9"/>
    <mergeCell ref="B43:I50"/>
    <mergeCell ref="B55:C55"/>
    <mergeCell ref="J14:K14"/>
    <mergeCell ref="B11:D11"/>
    <mergeCell ref="B14:C14"/>
    <mergeCell ref="B21:H21"/>
  </mergeCells>
  <pageMargins left="0.7" right="0.7" top="0.75" bottom="0.75" header="0.3" footer="0.3"/>
  <ignoredErrors>
    <ignoredError sqref="J31" formula="1"/>
    <ignoredError sqref="L35 M35:M37"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66"/>
  <sheetViews>
    <sheetView showGridLines="0" tabSelected="1" workbookViewId="0">
      <selection activeCell="H35" sqref="H35"/>
    </sheetView>
  </sheetViews>
  <sheetFormatPr baseColWidth="10" defaultColWidth="9.140625" defaultRowHeight="15" x14ac:dyDescent="0.25"/>
  <cols>
    <col min="1" max="1" width="2.7109375" style="1" customWidth="1"/>
    <col min="2" max="2" width="11.140625" style="1" customWidth="1"/>
    <col min="3" max="3" width="16.5703125" style="1" customWidth="1"/>
    <col min="4" max="4" width="14.7109375" style="1" bestFit="1" customWidth="1"/>
    <col min="5" max="5" width="13.28515625" style="1" customWidth="1"/>
    <col min="6" max="6" width="13.7109375" style="1" customWidth="1"/>
    <col min="7" max="7" width="13.140625" style="1" customWidth="1"/>
    <col min="8" max="8" width="12.85546875" style="1" customWidth="1"/>
    <col min="9" max="9" width="9" style="1" customWidth="1"/>
    <col min="10" max="10" width="33.85546875" style="1" bestFit="1" customWidth="1"/>
    <col min="11" max="11" width="11.7109375" style="1" customWidth="1"/>
    <col min="12" max="12" width="14.140625" style="1" bestFit="1" customWidth="1"/>
    <col min="13" max="13" width="13.7109375" style="1" customWidth="1"/>
    <col min="14" max="14" width="11.5703125" style="1" customWidth="1"/>
    <col min="15" max="15" width="9.140625" style="1"/>
    <col min="16" max="16" width="15.28515625" style="1" bestFit="1" customWidth="1"/>
    <col min="17" max="256" width="9.140625" style="1"/>
    <col min="257" max="257" width="12" style="1" customWidth="1"/>
    <col min="258" max="258" width="11.140625" style="1" customWidth="1"/>
    <col min="259" max="259" width="12.42578125" style="1" customWidth="1"/>
    <col min="260" max="260" width="13.7109375" style="1" customWidth="1"/>
    <col min="261" max="261" width="13.28515625" style="1" customWidth="1"/>
    <col min="262" max="262" width="13.7109375" style="1" customWidth="1"/>
    <col min="263" max="263" width="13.140625" style="1" customWidth="1"/>
    <col min="264" max="264" width="12.85546875" style="1" customWidth="1"/>
    <col min="265" max="265" width="17.140625" style="1" customWidth="1"/>
    <col min="266" max="266" width="33.85546875" style="1" bestFit="1" customWidth="1"/>
    <col min="267" max="267" width="11.7109375" style="1" customWidth="1"/>
    <col min="268" max="268" width="14.140625" style="1" bestFit="1" customWidth="1"/>
    <col min="269" max="269" width="10.7109375" style="1" customWidth="1"/>
    <col min="270" max="270" width="2.140625" style="1" customWidth="1"/>
    <col min="271" max="271" width="9.140625" style="1"/>
    <col min="272" max="272" width="15.28515625" style="1" bestFit="1" customWidth="1"/>
    <col min="273" max="512" width="9.140625" style="1"/>
    <col min="513" max="513" width="12" style="1" customWidth="1"/>
    <col min="514" max="514" width="11.140625" style="1" customWidth="1"/>
    <col min="515" max="515" width="12.42578125" style="1" customWidth="1"/>
    <col min="516" max="516" width="13.7109375" style="1" customWidth="1"/>
    <col min="517" max="517" width="13.28515625" style="1" customWidth="1"/>
    <col min="518" max="518" width="13.7109375" style="1" customWidth="1"/>
    <col min="519" max="519" width="13.140625" style="1" customWidth="1"/>
    <col min="520" max="520" width="12.85546875" style="1" customWidth="1"/>
    <col min="521" max="521" width="17.140625" style="1" customWidth="1"/>
    <col min="522" max="522" width="33.85546875" style="1" bestFit="1" customWidth="1"/>
    <col min="523" max="523" width="11.7109375" style="1" customWidth="1"/>
    <col min="524" max="524" width="14.140625" style="1" bestFit="1" customWidth="1"/>
    <col min="525" max="525" width="10.7109375" style="1" customWidth="1"/>
    <col min="526" max="526" width="2.140625" style="1" customWidth="1"/>
    <col min="527" max="527" width="9.140625" style="1"/>
    <col min="528" max="528" width="15.28515625" style="1" bestFit="1" customWidth="1"/>
    <col min="529" max="768" width="9.140625" style="1"/>
    <col min="769" max="769" width="12" style="1" customWidth="1"/>
    <col min="770" max="770" width="11.140625" style="1" customWidth="1"/>
    <col min="771" max="771" width="12.42578125" style="1" customWidth="1"/>
    <col min="772" max="772" width="13.7109375" style="1" customWidth="1"/>
    <col min="773" max="773" width="13.28515625" style="1" customWidth="1"/>
    <col min="774" max="774" width="13.7109375" style="1" customWidth="1"/>
    <col min="775" max="775" width="13.140625" style="1" customWidth="1"/>
    <col min="776" max="776" width="12.85546875" style="1" customWidth="1"/>
    <col min="777" max="777" width="17.140625" style="1" customWidth="1"/>
    <col min="778" max="778" width="33.85546875" style="1" bestFit="1" customWidth="1"/>
    <col min="779" max="779" width="11.7109375" style="1" customWidth="1"/>
    <col min="780" max="780" width="14.140625" style="1" bestFit="1" customWidth="1"/>
    <col min="781" max="781" width="10.7109375" style="1" customWidth="1"/>
    <col min="782" max="782" width="2.140625" style="1" customWidth="1"/>
    <col min="783" max="783" width="9.140625" style="1"/>
    <col min="784" max="784" width="15.28515625" style="1" bestFit="1" customWidth="1"/>
    <col min="785" max="1024" width="9.140625" style="1"/>
    <col min="1025" max="1025" width="12" style="1" customWidth="1"/>
    <col min="1026" max="1026" width="11.140625" style="1" customWidth="1"/>
    <col min="1027" max="1027" width="12.42578125" style="1" customWidth="1"/>
    <col min="1028" max="1028" width="13.7109375" style="1" customWidth="1"/>
    <col min="1029" max="1029" width="13.28515625" style="1" customWidth="1"/>
    <col min="1030" max="1030" width="13.7109375" style="1" customWidth="1"/>
    <col min="1031" max="1031" width="13.140625" style="1" customWidth="1"/>
    <col min="1032" max="1032" width="12.85546875" style="1" customWidth="1"/>
    <col min="1033" max="1033" width="17.140625" style="1" customWidth="1"/>
    <col min="1034" max="1034" width="33.85546875" style="1" bestFit="1" customWidth="1"/>
    <col min="1035" max="1035" width="11.7109375" style="1" customWidth="1"/>
    <col min="1036" max="1036" width="14.140625" style="1" bestFit="1" customWidth="1"/>
    <col min="1037" max="1037" width="10.7109375" style="1" customWidth="1"/>
    <col min="1038" max="1038" width="2.140625" style="1" customWidth="1"/>
    <col min="1039" max="1039" width="9.140625" style="1"/>
    <col min="1040" max="1040" width="15.28515625" style="1" bestFit="1" customWidth="1"/>
    <col min="1041" max="1280" width="9.140625" style="1"/>
    <col min="1281" max="1281" width="12" style="1" customWidth="1"/>
    <col min="1282" max="1282" width="11.140625" style="1" customWidth="1"/>
    <col min="1283" max="1283" width="12.42578125" style="1" customWidth="1"/>
    <col min="1284" max="1284" width="13.7109375" style="1" customWidth="1"/>
    <col min="1285" max="1285" width="13.28515625" style="1" customWidth="1"/>
    <col min="1286" max="1286" width="13.7109375" style="1" customWidth="1"/>
    <col min="1287" max="1287" width="13.140625" style="1" customWidth="1"/>
    <col min="1288" max="1288" width="12.85546875" style="1" customWidth="1"/>
    <col min="1289" max="1289" width="17.140625" style="1" customWidth="1"/>
    <col min="1290" max="1290" width="33.85546875" style="1" bestFit="1" customWidth="1"/>
    <col min="1291" max="1291" width="11.7109375" style="1" customWidth="1"/>
    <col min="1292" max="1292" width="14.140625" style="1" bestFit="1" customWidth="1"/>
    <col min="1293" max="1293" width="10.7109375" style="1" customWidth="1"/>
    <col min="1294" max="1294" width="2.140625" style="1" customWidth="1"/>
    <col min="1295" max="1295" width="9.140625" style="1"/>
    <col min="1296" max="1296" width="15.28515625" style="1" bestFit="1" customWidth="1"/>
    <col min="1297" max="1536" width="9.140625" style="1"/>
    <col min="1537" max="1537" width="12" style="1" customWidth="1"/>
    <col min="1538" max="1538" width="11.140625" style="1" customWidth="1"/>
    <col min="1539" max="1539" width="12.42578125" style="1" customWidth="1"/>
    <col min="1540" max="1540" width="13.7109375" style="1" customWidth="1"/>
    <col min="1541" max="1541" width="13.28515625" style="1" customWidth="1"/>
    <col min="1542" max="1542" width="13.7109375" style="1" customWidth="1"/>
    <col min="1543" max="1543" width="13.140625" style="1" customWidth="1"/>
    <col min="1544" max="1544" width="12.85546875" style="1" customWidth="1"/>
    <col min="1545" max="1545" width="17.140625" style="1" customWidth="1"/>
    <col min="1546" max="1546" width="33.85546875" style="1" bestFit="1" customWidth="1"/>
    <col min="1547" max="1547" width="11.7109375" style="1" customWidth="1"/>
    <col min="1548" max="1548" width="14.140625" style="1" bestFit="1" customWidth="1"/>
    <col min="1549" max="1549" width="10.7109375" style="1" customWidth="1"/>
    <col min="1550" max="1550" width="2.140625" style="1" customWidth="1"/>
    <col min="1551" max="1551" width="9.140625" style="1"/>
    <col min="1552" max="1552" width="15.28515625" style="1" bestFit="1" customWidth="1"/>
    <col min="1553" max="1792" width="9.140625" style="1"/>
    <col min="1793" max="1793" width="12" style="1" customWidth="1"/>
    <col min="1794" max="1794" width="11.140625" style="1" customWidth="1"/>
    <col min="1795" max="1795" width="12.42578125" style="1" customWidth="1"/>
    <col min="1796" max="1796" width="13.7109375" style="1" customWidth="1"/>
    <col min="1797" max="1797" width="13.28515625" style="1" customWidth="1"/>
    <col min="1798" max="1798" width="13.7109375" style="1" customWidth="1"/>
    <col min="1799" max="1799" width="13.140625" style="1" customWidth="1"/>
    <col min="1800" max="1800" width="12.85546875" style="1" customWidth="1"/>
    <col min="1801" max="1801" width="17.140625" style="1" customWidth="1"/>
    <col min="1802" max="1802" width="33.85546875" style="1" bestFit="1" customWidth="1"/>
    <col min="1803" max="1803" width="11.7109375" style="1" customWidth="1"/>
    <col min="1804" max="1804" width="14.140625" style="1" bestFit="1" customWidth="1"/>
    <col min="1805" max="1805" width="10.7109375" style="1" customWidth="1"/>
    <col min="1806" max="1806" width="2.140625" style="1" customWidth="1"/>
    <col min="1807" max="1807" width="9.140625" style="1"/>
    <col min="1808" max="1808" width="15.28515625" style="1" bestFit="1" customWidth="1"/>
    <col min="1809" max="2048" width="9.140625" style="1"/>
    <col min="2049" max="2049" width="12" style="1" customWidth="1"/>
    <col min="2050" max="2050" width="11.140625" style="1" customWidth="1"/>
    <col min="2051" max="2051" width="12.42578125" style="1" customWidth="1"/>
    <col min="2052" max="2052" width="13.7109375" style="1" customWidth="1"/>
    <col min="2053" max="2053" width="13.28515625" style="1" customWidth="1"/>
    <col min="2054" max="2054" width="13.7109375" style="1" customWidth="1"/>
    <col min="2055" max="2055" width="13.140625" style="1" customWidth="1"/>
    <col min="2056" max="2056" width="12.85546875" style="1" customWidth="1"/>
    <col min="2057" max="2057" width="17.140625" style="1" customWidth="1"/>
    <col min="2058" max="2058" width="33.85546875" style="1" bestFit="1" customWidth="1"/>
    <col min="2059" max="2059" width="11.7109375" style="1" customWidth="1"/>
    <col min="2060" max="2060" width="14.140625" style="1" bestFit="1" customWidth="1"/>
    <col min="2061" max="2061" width="10.7109375" style="1" customWidth="1"/>
    <col min="2062" max="2062" width="2.140625" style="1" customWidth="1"/>
    <col min="2063" max="2063" width="9.140625" style="1"/>
    <col min="2064" max="2064" width="15.28515625" style="1" bestFit="1" customWidth="1"/>
    <col min="2065" max="2304" width="9.140625" style="1"/>
    <col min="2305" max="2305" width="12" style="1" customWidth="1"/>
    <col min="2306" max="2306" width="11.140625" style="1" customWidth="1"/>
    <col min="2307" max="2307" width="12.42578125" style="1" customWidth="1"/>
    <col min="2308" max="2308" width="13.7109375" style="1" customWidth="1"/>
    <col min="2309" max="2309" width="13.28515625" style="1" customWidth="1"/>
    <col min="2310" max="2310" width="13.7109375" style="1" customWidth="1"/>
    <col min="2311" max="2311" width="13.140625" style="1" customWidth="1"/>
    <col min="2312" max="2312" width="12.85546875" style="1" customWidth="1"/>
    <col min="2313" max="2313" width="17.140625" style="1" customWidth="1"/>
    <col min="2314" max="2314" width="33.85546875" style="1" bestFit="1" customWidth="1"/>
    <col min="2315" max="2315" width="11.7109375" style="1" customWidth="1"/>
    <col min="2316" max="2316" width="14.140625" style="1" bestFit="1" customWidth="1"/>
    <col min="2317" max="2317" width="10.7109375" style="1" customWidth="1"/>
    <col min="2318" max="2318" width="2.140625" style="1" customWidth="1"/>
    <col min="2319" max="2319" width="9.140625" style="1"/>
    <col min="2320" max="2320" width="15.28515625" style="1" bestFit="1" customWidth="1"/>
    <col min="2321" max="2560" width="9.140625" style="1"/>
    <col min="2561" max="2561" width="12" style="1" customWidth="1"/>
    <col min="2562" max="2562" width="11.140625" style="1" customWidth="1"/>
    <col min="2563" max="2563" width="12.42578125" style="1" customWidth="1"/>
    <col min="2564" max="2564" width="13.7109375" style="1" customWidth="1"/>
    <col min="2565" max="2565" width="13.28515625" style="1" customWidth="1"/>
    <col min="2566" max="2566" width="13.7109375" style="1" customWidth="1"/>
    <col min="2567" max="2567" width="13.140625" style="1" customWidth="1"/>
    <col min="2568" max="2568" width="12.85546875" style="1" customWidth="1"/>
    <col min="2569" max="2569" width="17.140625" style="1" customWidth="1"/>
    <col min="2570" max="2570" width="33.85546875" style="1" bestFit="1" customWidth="1"/>
    <col min="2571" max="2571" width="11.7109375" style="1" customWidth="1"/>
    <col min="2572" max="2572" width="14.140625" style="1" bestFit="1" customWidth="1"/>
    <col min="2573" max="2573" width="10.7109375" style="1" customWidth="1"/>
    <col min="2574" max="2574" width="2.140625" style="1" customWidth="1"/>
    <col min="2575" max="2575" width="9.140625" style="1"/>
    <col min="2576" max="2576" width="15.28515625" style="1" bestFit="1" customWidth="1"/>
    <col min="2577" max="2816" width="9.140625" style="1"/>
    <col min="2817" max="2817" width="12" style="1" customWidth="1"/>
    <col min="2818" max="2818" width="11.140625" style="1" customWidth="1"/>
    <col min="2819" max="2819" width="12.42578125" style="1" customWidth="1"/>
    <col min="2820" max="2820" width="13.7109375" style="1" customWidth="1"/>
    <col min="2821" max="2821" width="13.28515625" style="1" customWidth="1"/>
    <col min="2822" max="2822" width="13.7109375" style="1" customWidth="1"/>
    <col min="2823" max="2823" width="13.140625" style="1" customWidth="1"/>
    <col min="2824" max="2824" width="12.85546875" style="1" customWidth="1"/>
    <col min="2825" max="2825" width="17.140625" style="1" customWidth="1"/>
    <col min="2826" max="2826" width="33.85546875" style="1" bestFit="1" customWidth="1"/>
    <col min="2827" max="2827" width="11.7109375" style="1" customWidth="1"/>
    <col min="2828" max="2828" width="14.140625" style="1" bestFit="1" customWidth="1"/>
    <col min="2829" max="2829" width="10.7109375" style="1" customWidth="1"/>
    <col min="2830" max="2830" width="2.140625" style="1" customWidth="1"/>
    <col min="2831" max="2831" width="9.140625" style="1"/>
    <col min="2832" max="2832" width="15.28515625" style="1" bestFit="1" customWidth="1"/>
    <col min="2833" max="3072" width="9.140625" style="1"/>
    <col min="3073" max="3073" width="12" style="1" customWidth="1"/>
    <col min="3074" max="3074" width="11.140625" style="1" customWidth="1"/>
    <col min="3075" max="3075" width="12.42578125" style="1" customWidth="1"/>
    <col min="3076" max="3076" width="13.7109375" style="1" customWidth="1"/>
    <col min="3077" max="3077" width="13.28515625" style="1" customWidth="1"/>
    <col min="3078" max="3078" width="13.7109375" style="1" customWidth="1"/>
    <col min="3079" max="3079" width="13.140625" style="1" customWidth="1"/>
    <col min="3080" max="3080" width="12.85546875" style="1" customWidth="1"/>
    <col min="3081" max="3081" width="17.140625" style="1" customWidth="1"/>
    <col min="3082" max="3082" width="33.85546875" style="1" bestFit="1" customWidth="1"/>
    <col min="3083" max="3083" width="11.7109375" style="1" customWidth="1"/>
    <col min="3084" max="3084" width="14.140625" style="1" bestFit="1" customWidth="1"/>
    <col min="3085" max="3085" width="10.7109375" style="1" customWidth="1"/>
    <col min="3086" max="3086" width="2.140625" style="1" customWidth="1"/>
    <col min="3087" max="3087" width="9.140625" style="1"/>
    <col min="3088" max="3088" width="15.28515625" style="1" bestFit="1" customWidth="1"/>
    <col min="3089" max="3328" width="9.140625" style="1"/>
    <col min="3329" max="3329" width="12" style="1" customWidth="1"/>
    <col min="3330" max="3330" width="11.140625" style="1" customWidth="1"/>
    <col min="3331" max="3331" width="12.42578125" style="1" customWidth="1"/>
    <col min="3332" max="3332" width="13.7109375" style="1" customWidth="1"/>
    <col min="3333" max="3333" width="13.28515625" style="1" customWidth="1"/>
    <col min="3334" max="3334" width="13.7109375" style="1" customWidth="1"/>
    <col min="3335" max="3335" width="13.140625" style="1" customWidth="1"/>
    <col min="3336" max="3336" width="12.85546875" style="1" customWidth="1"/>
    <col min="3337" max="3337" width="17.140625" style="1" customWidth="1"/>
    <col min="3338" max="3338" width="33.85546875" style="1" bestFit="1" customWidth="1"/>
    <col min="3339" max="3339" width="11.7109375" style="1" customWidth="1"/>
    <col min="3340" max="3340" width="14.140625" style="1" bestFit="1" customWidth="1"/>
    <col min="3341" max="3341" width="10.7109375" style="1" customWidth="1"/>
    <col min="3342" max="3342" width="2.140625" style="1" customWidth="1"/>
    <col min="3343" max="3343" width="9.140625" style="1"/>
    <col min="3344" max="3344" width="15.28515625" style="1" bestFit="1" customWidth="1"/>
    <col min="3345" max="3584" width="9.140625" style="1"/>
    <col min="3585" max="3585" width="12" style="1" customWidth="1"/>
    <col min="3586" max="3586" width="11.140625" style="1" customWidth="1"/>
    <col min="3587" max="3587" width="12.42578125" style="1" customWidth="1"/>
    <col min="3588" max="3588" width="13.7109375" style="1" customWidth="1"/>
    <col min="3589" max="3589" width="13.28515625" style="1" customWidth="1"/>
    <col min="3590" max="3590" width="13.7109375" style="1" customWidth="1"/>
    <col min="3591" max="3591" width="13.140625" style="1" customWidth="1"/>
    <col min="3592" max="3592" width="12.85546875" style="1" customWidth="1"/>
    <col min="3593" max="3593" width="17.140625" style="1" customWidth="1"/>
    <col min="3594" max="3594" width="33.85546875" style="1" bestFit="1" customWidth="1"/>
    <col min="3595" max="3595" width="11.7109375" style="1" customWidth="1"/>
    <col min="3596" max="3596" width="14.140625" style="1" bestFit="1" customWidth="1"/>
    <col min="3597" max="3597" width="10.7109375" style="1" customWidth="1"/>
    <col min="3598" max="3598" width="2.140625" style="1" customWidth="1"/>
    <col min="3599" max="3599" width="9.140625" style="1"/>
    <col min="3600" max="3600" width="15.28515625" style="1" bestFit="1" customWidth="1"/>
    <col min="3601" max="3840" width="9.140625" style="1"/>
    <col min="3841" max="3841" width="12" style="1" customWidth="1"/>
    <col min="3842" max="3842" width="11.140625" style="1" customWidth="1"/>
    <col min="3843" max="3843" width="12.42578125" style="1" customWidth="1"/>
    <col min="3844" max="3844" width="13.7109375" style="1" customWidth="1"/>
    <col min="3845" max="3845" width="13.28515625" style="1" customWidth="1"/>
    <col min="3846" max="3846" width="13.7109375" style="1" customWidth="1"/>
    <col min="3847" max="3847" width="13.140625" style="1" customWidth="1"/>
    <col min="3848" max="3848" width="12.85546875" style="1" customWidth="1"/>
    <col min="3849" max="3849" width="17.140625" style="1" customWidth="1"/>
    <col min="3850" max="3850" width="33.85546875" style="1" bestFit="1" customWidth="1"/>
    <col min="3851" max="3851" width="11.7109375" style="1" customWidth="1"/>
    <col min="3852" max="3852" width="14.140625" style="1" bestFit="1" customWidth="1"/>
    <col min="3853" max="3853" width="10.7109375" style="1" customWidth="1"/>
    <col min="3854" max="3854" width="2.140625" style="1" customWidth="1"/>
    <col min="3855" max="3855" width="9.140625" style="1"/>
    <col min="3856" max="3856" width="15.28515625" style="1" bestFit="1" customWidth="1"/>
    <col min="3857" max="4096" width="9.140625" style="1"/>
    <col min="4097" max="4097" width="12" style="1" customWidth="1"/>
    <col min="4098" max="4098" width="11.140625" style="1" customWidth="1"/>
    <col min="4099" max="4099" width="12.42578125" style="1" customWidth="1"/>
    <col min="4100" max="4100" width="13.7109375" style="1" customWidth="1"/>
    <col min="4101" max="4101" width="13.28515625" style="1" customWidth="1"/>
    <col min="4102" max="4102" width="13.7109375" style="1" customWidth="1"/>
    <col min="4103" max="4103" width="13.140625" style="1" customWidth="1"/>
    <col min="4104" max="4104" width="12.85546875" style="1" customWidth="1"/>
    <col min="4105" max="4105" width="17.140625" style="1" customWidth="1"/>
    <col min="4106" max="4106" width="33.85546875" style="1" bestFit="1" customWidth="1"/>
    <col min="4107" max="4107" width="11.7109375" style="1" customWidth="1"/>
    <col min="4108" max="4108" width="14.140625" style="1" bestFit="1" customWidth="1"/>
    <col min="4109" max="4109" width="10.7109375" style="1" customWidth="1"/>
    <col min="4110" max="4110" width="2.140625" style="1" customWidth="1"/>
    <col min="4111" max="4111" width="9.140625" style="1"/>
    <col min="4112" max="4112" width="15.28515625" style="1" bestFit="1" customWidth="1"/>
    <col min="4113" max="4352" width="9.140625" style="1"/>
    <col min="4353" max="4353" width="12" style="1" customWidth="1"/>
    <col min="4354" max="4354" width="11.140625" style="1" customWidth="1"/>
    <col min="4355" max="4355" width="12.42578125" style="1" customWidth="1"/>
    <col min="4356" max="4356" width="13.7109375" style="1" customWidth="1"/>
    <col min="4357" max="4357" width="13.28515625" style="1" customWidth="1"/>
    <col min="4358" max="4358" width="13.7109375" style="1" customWidth="1"/>
    <col min="4359" max="4359" width="13.140625" style="1" customWidth="1"/>
    <col min="4360" max="4360" width="12.85546875" style="1" customWidth="1"/>
    <col min="4361" max="4361" width="17.140625" style="1" customWidth="1"/>
    <col min="4362" max="4362" width="33.85546875" style="1" bestFit="1" customWidth="1"/>
    <col min="4363" max="4363" width="11.7109375" style="1" customWidth="1"/>
    <col min="4364" max="4364" width="14.140625" style="1" bestFit="1" customWidth="1"/>
    <col min="4365" max="4365" width="10.7109375" style="1" customWidth="1"/>
    <col min="4366" max="4366" width="2.140625" style="1" customWidth="1"/>
    <col min="4367" max="4367" width="9.140625" style="1"/>
    <col min="4368" max="4368" width="15.28515625" style="1" bestFit="1" customWidth="1"/>
    <col min="4369" max="4608" width="9.140625" style="1"/>
    <col min="4609" max="4609" width="12" style="1" customWidth="1"/>
    <col min="4610" max="4610" width="11.140625" style="1" customWidth="1"/>
    <col min="4611" max="4611" width="12.42578125" style="1" customWidth="1"/>
    <col min="4612" max="4612" width="13.7109375" style="1" customWidth="1"/>
    <col min="4613" max="4613" width="13.28515625" style="1" customWidth="1"/>
    <col min="4614" max="4614" width="13.7109375" style="1" customWidth="1"/>
    <col min="4615" max="4615" width="13.140625" style="1" customWidth="1"/>
    <col min="4616" max="4616" width="12.85546875" style="1" customWidth="1"/>
    <col min="4617" max="4617" width="17.140625" style="1" customWidth="1"/>
    <col min="4618" max="4618" width="33.85546875" style="1" bestFit="1" customWidth="1"/>
    <col min="4619" max="4619" width="11.7109375" style="1" customWidth="1"/>
    <col min="4620" max="4620" width="14.140625" style="1" bestFit="1" customWidth="1"/>
    <col min="4621" max="4621" width="10.7109375" style="1" customWidth="1"/>
    <col min="4622" max="4622" width="2.140625" style="1" customWidth="1"/>
    <col min="4623" max="4623" width="9.140625" style="1"/>
    <col min="4624" max="4624" width="15.28515625" style="1" bestFit="1" customWidth="1"/>
    <col min="4625" max="4864" width="9.140625" style="1"/>
    <col min="4865" max="4865" width="12" style="1" customWidth="1"/>
    <col min="4866" max="4866" width="11.140625" style="1" customWidth="1"/>
    <col min="4867" max="4867" width="12.42578125" style="1" customWidth="1"/>
    <col min="4868" max="4868" width="13.7109375" style="1" customWidth="1"/>
    <col min="4869" max="4869" width="13.28515625" style="1" customWidth="1"/>
    <col min="4870" max="4870" width="13.7109375" style="1" customWidth="1"/>
    <col min="4871" max="4871" width="13.140625" style="1" customWidth="1"/>
    <col min="4872" max="4872" width="12.85546875" style="1" customWidth="1"/>
    <col min="4873" max="4873" width="17.140625" style="1" customWidth="1"/>
    <col min="4874" max="4874" width="33.85546875" style="1" bestFit="1" customWidth="1"/>
    <col min="4875" max="4875" width="11.7109375" style="1" customWidth="1"/>
    <col min="4876" max="4876" width="14.140625" style="1" bestFit="1" customWidth="1"/>
    <col min="4877" max="4877" width="10.7109375" style="1" customWidth="1"/>
    <col min="4878" max="4878" width="2.140625" style="1" customWidth="1"/>
    <col min="4879" max="4879" width="9.140625" style="1"/>
    <col min="4880" max="4880" width="15.28515625" style="1" bestFit="1" customWidth="1"/>
    <col min="4881" max="5120" width="9.140625" style="1"/>
    <col min="5121" max="5121" width="12" style="1" customWidth="1"/>
    <col min="5122" max="5122" width="11.140625" style="1" customWidth="1"/>
    <col min="5123" max="5123" width="12.42578125" style="1" customWidth="1"/>
    <col min="5124" max="5124" width="13.7109375" style="1" customWidth="1"/>
    <col min="5125" max="5125" width="13.28515625" style="1" customWidth="1"/>
    <col min="5126" max="5126" width="13.7109375" style="1" customWidth="1"/>
    <col min="5127" max="5127" width="13.140625" style="1" customWidth="1"/>
    <col min="5128" max="5128" width="12.85546875" style="1" customWidth="1"/>
    <col min="5129" max="5129" width="17.140625" style="1" customWidth="1"/>
    <col min="5130" max="5130" width="33.85546875" style="1" bestFit="1" customWidth="1"/>
    <col min="5131" max="5131" width="11.7109375" style="1" customWidth="1"/>
    <col min="5132" max="5132" width="14.140625" style="1" bestFit="1" customWidth="1"/>
    <col min="5133" max="5133" width="10.7109375" style="1" customWidth="1"/>
    <col min="5134" max="5134" width="2.140625" style="1" customWidth="1"/>
    <col min="5135" max="5135" width="9.140625" style="1"/>
    <col min="5136" max="5136" width="15.28515625" style="1" bestFit="1" customWidth="1"/>
    <col min="5137" max="5376" width="9.140625" style="1"/>
    <col min="5377" max="5377" width="12" style="1" customWidth="1"/>
    <col min="5378" max="5378" width="11.140625" style="1" customWidth="1"/>
    <col min="5379" max="5379" width="12.42578125" style="1" customWidth="1"/>
    <col min="5380" max="5380" width="13.7109375" style="1" customWidth="1"/>
    <col min="5381" max="5381" width="13.28515625" style="1" customWidth="1"/>
    <col min="5382" max="5382" width="13.7109375" style="1" customWidth="1"/>
    <col min="5383" max="5383" width="13.140625" style="1" customWidth="1"/>
    <col min="5384" max="5384" width="12.85546875" style="1" customWidth="1"/>
    <col min="5385" max="5385" width="17.140625" style="1" customWidth="1"/>
    <col min="5386" max="5386" width="33.85546875" style="1" bestFit="1" customWidth="1"/>
    <col min="5387" max="5387" width="11.7109375" style="1" customWidth="1"/>
    <col min="5388" max="5388" width="14.140625" style="1" bestFit="1" customWidth="1"/>
    <col min="5389" max="5389" width="10.7109375" style="1" customWidth="1"/>
    <col min="5390" max="5390" width="2.140625" style="1" customWidth="1"/>
    <col min="5391" max="5391" width="9.140625" style="1"/>
    <col min="5392" max="5392" width="15.28515625" style="1" bestFit="1" customWidth="1"/>
    <col min="5393" max="5632" width="9.140625" style="1"/>
    <col min="5633" max="5633" width="12" style="1" customWidth="1"/>
    <col min="5634" max="5634" width="11.140625" style="1" customWidth="1"/>
    <col min="5635" max="5635" width="12.42578125" style="1" customWidth="1"/>
    <col min="5636" max="5636" width="13.7109375" style="1" customWidth="1"/>
    <col min="5637" max="5637" width="13.28515625" style="1" customWidth="1"/>
    <col min="5638" max="5638" width="13.7109375" style="1" customWidth="1"/>
    <col min="5639" max="5639" width="13.140625" style="1" customWidth="1"/>
    <col min="5640" max="5640" width="12.85546875" style="1" customWidth="1"/>
    <col min="5641" max="5641" width="17.140625" style="1" customWidth="1"/>
    <col min="5642" max="5642" width="33.85546875" style="1" bestFit="1" customWidth="1"/>
    <col min="5643" max="5643" width="11.7109375" style="1" customWidth="1"/>
    <col min="5644" max="5644" width="14.140625" style="1" bestFit="1" customWidth="1"/>
    <col min="5645" max="5645" width="10.7109375" style="1" customWidth="1"/>
    <col min="5646" max="5646" width="2.140625" style="1" customWidth="1"/>
    <col min="5647" max="5647" width="9.140625" style="1"/>
    <col min="5648" max="5648" width="15.28515625" style="1" bestFit="1" customWidth="1"/>
    <col min="5649" max="5888" width="9.140625" style="1"/>
    <col min="5889" max="5889" width="12" style="1" customWidth="1"/>
    <col min="5890" max="5890" width="11.140625" style="1" customWidth="1"/>
    <col min="5891" max="5891" width="12.42578125" style="1" customWidth="1"/>
    <col min="5892" max="5892" width="13.7109375" style="1" customWidth="1"/>
    <col min="5893" max="5893" width="13.28515625" style="1" customWidth="1"/>
    <col min="5894" max="5894" width="13.7109375" style="1" customWidth="1"/>
    <col min="5895" max="5895" width="13.140625" style="1" customWidth="1"/>
    <col min="5896" max="5896" width="12.85546875" style="1" customWidth="1"/>
    <col min="5897" max="5897" width="17.140625" style="1" customWidth="1"/>
    <col min="5898" max="5898" width="33.85546875" style="1" bestFit="1" customWidth="1"/>
    <col min="5899" max="5899" width="11.7109375" style="1" customWidth="1"/>
    <col min="5900" max="5900" width="14.140625" style="1" bestFit="1" customWidth="1"/>
    <col min="5901" max="5901" width="10.7109375" style="1" customWidth="1"/>
    <col min="5902" max="5902" width="2.140625" style="1" customWidth="1"/>
    <col min="5903" max="5903" width="9.140625" style="1"/>
    <col min="5904" max="5904" width="15.28515625" style="1" bestFit="1" customWidth="1"/>
    <col min="5905" max="6144" width="9.140625" style="1"/>
    <col min="6145" max="6145" width="12" style="1" customWidth="1"/>
    <col min="6146" max="6146" width="11.140625" style="1" customWidth="1"/>
    <col min="6147" max="6147" width="12.42578125" style="1" customWidth="1"/>
    <col min="6148" max="6148" width="13.7109375" style="1" customWidth="1"/>
    <col min="6149" max="6149" width="13.28515625" style="1" customWidth="1"/>
    <col min="6150" max="6150" width="13.7109375" style="1" customWidth="1"/>
    <col min="6151" max="6151" width="13.140625" style="1" customWidth="1"/>
    <col min="6152" max="6152" width="12.85546875" style="1" customWidth="1"/>
    <col min="6153" max="6153" width="17.140625" style="1" customWidth="1"/>
    <col min="6154" max="6154" width="33.85546875" style="1" bestFit="1" customWidth="1"/>
    <col min="6155" max="6155" width="11.7109375" style="1" customWidth="1"/>
    <col min="6156" max="6156" width="14.140625" style="1" bestFit="1" customWidth="1"/>
    <col min="6157" max="6157" width="10.7109375" style="1" customWidth="1"/>
    <col min="6158" max="6158" width="2.140625" style="1" customWidth="1"/>
    <col min="6159" max="6159" width="9.140625" style="1"/>
    <col min="6160" max="6160" width="15.28515625" style="1" bestFit="1" customWidth="1"/>
    <col min="6161" max="6400" width="9.140625" style="1"/>
    <col min="6401" max="6401" width="12" style="1" customWidth="1"/>
    <col min="6402" max="6402" width="11.140625" style="1" customWidth="1"/>
    <col min="6403" max="6403" width="12.42578125" style="1" customWidth="1"/>
    <col min="6404" max="6404" width="13.7109375" style="1" customWidth="1"/>
    <col min="6405" max="6405" width="13.28515625" style="1" customWidth="1"/>
    <col min="6406" max="6406" width="13.7109375" style="1" customWidth="1"/>
    <col min="6407" max="6407" width="13.140625" style="1" customWidth="1"/>
    <col min="6408" max="6408" width="12.85546875" style="1" customWidth="1"/>
    <col min="6409" max="6409" width="17.140625" style="1" customWidth="1"/>
    <col min="6410" max="6410" width="33.85546875" style="1" bestFit="1" customWidth="1"/>
    <col min="6411" max="6411" width="11.7109375" style="1" customWidth="1"/>
    <col min="6412" max="6412" width="14.140625" style="1" bestFit="1" customWidth="1"/>
    <col min="6413" max="6413" width="10.7109375" style="1" customWidth="1"/>
    <col min="6414" max="6414" width="2.140625" style="1" customWidth="1"/>
    <col min="6415" max="6415" width="9.140625" style="1"/>
    <col min="6416" max="6416" width="15.28515625" style="1" bestFit="1" customWidth="1"/>
    <col min="6417" max="6656" width="9.140625" style="1"/>
    <col min="6657" max="6657" width="12" style="1" customWidth="1"/>
    <col min="6658" max="6658" width="11.140625" style="1" customWidth="1"/>
    <col min="6659" max="6659" width="12.42578125" style="1" customWidth="1"/>
    <col min="6660" max="6660" width="13.7109375" style="1" customWidth="1"/>
    <col min="6661" max="6661" width="13.28515625" style="1" customWidth="1"/>
    <col min="6662" max="6662" width="13.7109375" style="1" customWidth="1"/>
    <col min="6663" max="6663" width="13.140625" style="1" customWidth="1"/>
    <col min="6664" max="6664" width="12.85546875" style="1" customWidth="1"/>
    <col min="6665" max="6665" width="17.140625" style="1" customWidth="1"/>
    <col min="6666" max="6666" width="33.85546875" style="1" bestFit="1" customWidth="1"/>
    <col min="6667" max="6667" width="11.7109375" style="1" customWidth="1"/>
    <col min="6668" max="6668" width="14.140625" style="1" bestFit="1" customWidth="1"/>
    <col min="6669" max="6669" width="10.7109375" style="1" customWidth="1"/>
    <col min="6670" max="6670" width="2.140625" style="1" customWidth="1"/>
    <col min="6671" max="6671" width="9.140625" style="1"/>
    <col min="6672" max="6672" width="15.28515625" style="1" bestFit="1" customWidth="1"/>
    <col min="6673" max="6912" width="9.140625" style="1"/>
    <col min="6913" max="6913" width="12" style="1" customWidth="1"/>
    <col min="6914" max="6914" width="11.140625" style="1" customWidth="1"/>
    <col min="6915" max="6915" width="12.42578125" style="1" customWidth="1"/>
    <col min="6916" max="6916" width="13.7109375" style="1" customWidth="1"/>
    <col min="6917" max="6917" width="13.28515625" style="1" customWidth="1"/>
    <col min="6918" max="6918" width="13.7109375" style="1" customWidth="1"/>
    <col min="6919" max="6919" width="13.140625" style="1" customWidth="1"/>
    <col min="6920" max="6920" width="12.85546875" style="1" customWidth="1"/>
    <col min="6921" max="6921" width="17.140625" style="1" customWidth="1"/>
    <col min="6922" max="6922" width="33.85546875" style="1" bestFit="1" customWidth="1"/>
    <col min="6923" max="6923" width="11.7109375" style="1" customWidth="1"/>
    <col min="6924" max="6924" width="14.140625" style="1" bestFit="1" customWidth="1"/>
    <col min="6925" max="6925" width="10.7109375" style="1" customWidth="1"/>
    <col min="6926" max="6926" width="2.140625" style="1" customWidth="1"/>
    <col min="6927" max="6927" width="9.140625" style="1"/>
    <col min="6928" max="6928" width="15.28515625" style="1" bestFit="1" customWidth="1"/>
    <col min="6929" max="7168" width="9.140625" style="1"/>
    <col min="7169" max="7169" width="12" style="1" customWidth="1"/>
    <col min="7170" max="7170" width="11.140625" style="1" customWidth="1"/>
    <col min="7171" max="7171" width="12.42578125" style="1" customWidth="1"/>
    <col min="7172" max="7172" width="13.7109375" style="1" customWidth="1"/>
    <col min="7173" max="7173" width="13.28515625" style="1" customWidth="1"/>
    <col min="7174" max="7174" width="13.7109375" style="1" customWidth="1"/>
    <col min="7175" max="7175" width="13.140625" style="1" customWidth="1"/>
    <col min="7176" max="7176" width="12.85546875" style="1" customWidth="1"/>
    <col min="7177" max="7177" width="17.140625" style="1" customWidth="1"/>
    <col min="7178" max="7178" width="33.85546875" style="1" bestFit="1" customWidth="1"/>
    <col min="7179" max="7179" width="11.7109375" style="1" customWidth="1"/>
    <col min="7180" max="7180" width="14.140625" style="1" bestFit="1" customWidth="1"/>
    <col min="7181" max="7181" width="10.7109375" style="1" customWidth="1"/>
    <col min="7182" max="7182" width="2.140625" style="1" customWidth="1"/>
    <col min="7183" max="7183" width="9.140625" style="1"/>
    <col min="7184" max="7184" width="15.28515625" style="1" bestFit="1" customWidth="1"/>
    <col min="7185" max="7424" width="9.140625" style="1"/>
    <col min="7425" max="7425" width="12" style="1" customWidth="1"/>
    <col min="7426" max="7426" width="11.140625" style="1" customWidth="1"/>
    <col min="7427" max="7427" width="12.42578125" style="1" customWidth="1"/>
    <col min="7428" max="7428" width="13.7109375" style="1" customWidth="1"/>
    <col min="7429" max="7429" width="13.28515625" style="1" customWidth="1"/>
    <col min="7430" max="7430" width="13.7109375" style="1" customWidth="1"/>
    <col min="7431" max="7431" width="13.140625" style="1" customWidth="1"/>
    <col min="7432" max="7432" width="12.85546875" style="1" customWidth="1"/>
    <col min="7433" max="7433" width="17.140625" style="1" customWidth="1"/>
    <col min="7434" max="7434" width="33.85546875" style="1" bestFit="1" customWidth="1"/>
    <col min="7435" max="7435" width="11.7109375" style="1" customWidth="1"/>
    <col min="7436" max="7436" width="14.140625" style="1" bestFit="1" customWidth="1"/>
    <col min="7437" max="7437" width="10.7109375" style="1" customWidth="1"/>
    <col min="7438" max="7438" width="2.140625" style="1" customWidth="1"/>
    <col min="7439" max="7439" width="9.140625" style="1"/>
    <col min="7440" max="7440" width="15.28515625" style="1" bestFit="1" customWidth="1"/>
    <col min="7441" max="7680" width="9.140625" style="1"/>
    <col min="7681" max="7681" width="12" style="1" customWidth="1"/>
    <col min="7682" max="7682" width="11.140625" style="1" customWidth="1"/>
    <col min="7683" max="7683" width="12.42578125" style="1" customWidth="1"/>
    <col min="7684" max="7684" width="13.7109375" style="1" customWidth="1"/>
    <col min="7685" max="7685" width="13.28515625" style="1" customWidth="1"/>
    <col min="7686" max="7686" width="13.7109375" style="1" customWidth="1"/>
    <col min="7687" max="7687" width="13.140625" style="1" customWidth="1"/>
    <col min="7688" max="7688" width="12.85546875" style="1" customWidth="1"/>
    <col min="7689" max="7689" width="17.140625" style="1" customWidth="1"/>
    <col min="7690" max="7690" width="33.85546875" style="1" bestFit="1" customWidth="1"/>
    <col min="7691" max="7691" width="11.7109375" style="1" customWidth="1"/>
    <col min="7692" max="7692" width="14.140625" style="1" bestFit="1" customWidth="1"/>
    <col min="7693" max="7693" width="10.7109375" style="1" customWidth="1"/>
    <col min="7694" max="7694" width="2.140625" style="1" customWidth="1"/>
    <col min="7695" max="7695" width="9.140625" style="1"/>
    <col min="7696" max="7696" width="15.28515625" style="1" bestFit="1" customWidth="1"/>
    <col min="7697" max="7936" width="9.140625" style="1"/>
    <col min="7937" max="7937" width="12" style="1" customWidth="1"/>
    <col min="7938" max="7938" width="11.140625" style="1" customWidth="1"/>
    <col min="7939" max="7939" width="12.42578125" style="1" customWidth="1"/>
    <col min="7940" max="7940" width="13.7109375" style="1" customWidth="1"/>
    <col min="7941" max="7941" width="13.28515625" style="1" customWidth="1"/>
    <col min="7942" max="7942" width="13.7109375" style="1" customWidth="1"/>
    <col min="7943" max="7943" width="13.140625" style="1" customWidth="1"/>
    <col min="7944" max="7944" width="12.85546875" style="1" customWidth="1"/>
    <col min="7945" max="7945" width="17.140625" style="1" customWidth="1"/>
    <col min="7946" max="7946" width="33.85546875" style="1" bestFit="1" customWidth="1"/>
    <col min="7947" max="7947" width="11.7109375" style="1" customWidth="1"/>
    <col min="7948" max="7948" width="14.140625" style="1" bestFit="1" customWidth="1"/>
    <col min="7949" max="7949" width="10.7109375" style="1" customWidth="1"/>
    <col min="7950" max="7950" width="2.140625" style="1" customWidth="1"/>
    <col min="7951" max="7951" width="9.140625" style="1"/>
    <col min="7952" max="7952" width="15.28515625" style="1" bestFit="1" customWidth="1"/>
    <col min="7953" max="8192" width="9.140625" style="1"/>
    <col min="8193" max="8193" width="12" style="1" customWidth="1"/>
    <col min="8194" max="8194" width="11.140625" style="1" customWidth="1"/>
    <col min="8195" max="8195" width="12.42578125" style="1" customWidth="1"/>
    <col min="8196" max="8196" width="13.7109375" style="1" customWidth="1"/>
    <col min="8197" max="8197" width="13.28515625" style="1" customWidth="1"/>
    <col min="8198" max="8198" width="13.7109375" style="1" customWidth="1"/>
    <col min="8199" max="8199" width="13.140625" style="1" customWidth="1"/>
    <col min="8200" max="8200" width="12.85546875" style="1" customWidth="1"/>
    <col min="8201" max="8201" width="17.140625" style="1" customWidth="1"/>
    <col min="8202" max="8202" width="33.85546875" style="1" bestFit="1" customWidth="1"/>
    <col min="8203" max="8203" width="11.7109375" style="1" customWidth="1"/>
    <col min="8204" max="8204" width="14.140625" style="1" bestFit="1" customWidth="1"/>
    <col min="8205" max="8205" width="10.7109375" style="1" customWidth="1"/>
    <col min="8206" max="8206" width="2.140625" style="1" customWidth="1"/>
    <col min="8207" max="8207" width="9.140625" style="1"/>
    <col min="8208" max="8208" width="15.28515625" style="1" bestFit="1" customWidth="1"/>
    <col min="8209" max="8448" width="9.140625" style="1"/>
    <col min="8449" max="8449" width="12" style="1" customWidth="1"/>
    <col min="8450" max="8450" width="11.140625" style="1" customWidth="1"/>
    <col min="8451" max="8451" width="12.42578125" style="1" customWidth="1"/>
    <col min="8452" max="8452" width="13.7109375" style="1" customWidth="1"/>
    <col min="8453" max="8453" width="13.28515625" style="1" customWidth="1"/>
    <col min="8454" max="8454" width="13.7109375" style="1" customWidth="1"/>
    <col min="8455" max="8455" width="13.140625" style="1" customWidth="1"/>
    <col min="8456" max="8456" width="12.85546875" style="1" customWidth="1"/>
    <col min="8457" max="8457" width="17.140625" style="1" customWidth="1"/>
    <col min="8458" max="8458" width="33.85546875" style="1" bestFit="1" customWidth="1"/>
    <col min="8459" max="8459" width="11.7109375" style="1" customWidth="1"/>
    <col min="8460" max="8460" width="14.140625" style="1" bestFit="1" customWidth="1"/>
    <col min="8461" max="8461" width="10.7109375" style="1" customWidth="1"/>
    <col min="8462" max="8462" width="2.140625" style="1" customWidth="1"/>
    <col min="8463" max="8463" width="9.140625" style="1"/>
    <col min="8464" max="8464" width="15.28515625" style="1" bestFit="1" customWidth="1"/>
    <col min="8465" max="8704" width="9.140625" style="1"/>
    <col min="8705" max="8705" width="12" style="1" customWidth="1"/>
    <col min="8706" max="8706" width="11.140625" style="1" customWidth="1"/>
    <col min="8707" max="8707" width="12.42578125" style="1" customWidth="1"/>
    <col min="8708" max="8708" width="13.7109375" style="1" customWidth="1"/>
    <col min="8709" max="8709" width="13.28515625" style="1" customWidth="1"/>
    <col min="8710" max="8710" width="13.7109375" style="1" customWidth="1"/>
    <col min="8711" max="8711" width="13.140625" style="1" customWidth="1"/>
    <col min="8712" max="8712" width="12.85546875" style="1" customWidth="1"/>
    <col min="8713" max="8713" width="17.140625" style="1" customWidth="1"/>
    <col min="8714" max="8714" width="33.85546875" style="1" bestFit="1" customWidth="1"/>
    <col min="8715" max="8715" width="11.7109375" style="1" customWidth="1"/>
    <col min="8716" max="8716" width="14.140625" style="1" bestFit="1" customWidth="1"/>
    <col min="8717" max="8717" width="10.7109375" style="1" customWidth="1"/>
    <col min="8718" max="8718" width="2.140625" style="1" customWidth="1"/>
    <col min="8719" max="8719" width="9.140625" style="1"/>
    <col min="8720" max="8720" width="15.28515625" style="1" bestFit="1" customWidth="1"/>
    <col min="8721" max="8960" width="9.140625" style="1"/>
    <col min="8961" max="8961" width="12" style="1" customWidth="1"/>
    <col min="8962" max="8962" width="11.140625" style="1" customWidth="1"/>
    <col min="8963" max="8963" width="12.42578125" style="1" customWidth="1"/>
    <col min="8964" max="8964" width="13.7109375" style="1" customWidth="1"/>
    <col min="8965" max="8965" width="13.28515625" style="1" customWidth="1"/>
    <col min="8966" max="8966" width="13.7109375" style="1" customWidth="1"/>
    <col min="8967" max="8967" width="13.140625" style="1" customWidth="1"/>
    <col min="8968" max="8968" width="12.85546875" style="1" customWidth="1"/>
    <col min="8969" max="8969" width="17.140625" style="1" customWidth="1"/>
    <col min="8970" max="8970" width="33.85546875" style="1" bestFit="1" customWidth="1"/>
    <col min="8971" max="8971" width="11.7109375" style="1" customWidth="1"/>
    <col min="8972" max="8972" width="14.140625" style="1" bestFit="1" customWidth="1"/>
    <col min="8973" max="8973" width="10.7109375" style="1" customWidth="1"/>
    <col min="8974" max="8974" width="2.140625" style="1" customWidth="1"/>
    <col min="8975" max="8975" width="9.140625" style="1"/>
    <col min="8976" max="8976" width="15.28515625" style="1" bestFit="1" customWidth="1"/>
    <col min="8977" max="9216" width="9.140625" style="1"/>
    <col min="9217" max="9217" width="12" style="1" customWidth="1"/>
    <col min="9218" max="9218" width="11.140625" style="1" customWidth="1"/>
    <col min="9219" max="9219" width="12.42578125" style="1" customWidth="1"/>
    <col min="9220" max="9220" width="13.7109375" style="1" customWidth="1"/>
    <col min="9221" max="9221" width="13.28515625" style="1" customWidth="1"/>
    <col min="9222" max="9222" width="13.7109375" style="1" customWidth="1"/>
    <col min="9223" max="9223" width="13.140625" style="1" customWidth="1"/>
    <col min="9224" max="9224" width="12.85546875" style="1" customWidth="1"/>
    <col min="9225" max="9225" width="17.140625" style="1" customWidth="1"/>
    <col min="9226" max="9226" width="33.85546875" style="1" bestFit="1" customWidth="1"/>
    <col min="9227" max="9227" width="11.7109375" style="1" customWidth="1"/>
    <col min="9228" max="9228" width="14.140625" style="1" bestFit="1" customWidth="1"/>
    <col min="9229" max="9229" width="10.7109375" style="1" customWidth="1"/>
    <col min="9230" max="9230" width="2.140625" style="1" customWidth="1"/>
    <col min="9231" max="9231" width="9.140625" style="1"/>
    <col min="9232" max="9232" width="15.28515625" style="1" bestFit="1" customWidth="1"/>
    <col min="9233" max="9472" width="9.140625" style="1"/>
    <col min="9473" max="9473" width="12" style="1" customWidth="1"/>
    <col min="9474" max="9474" width="11.140625" style="1" customWidth="1"/>
    <col min="9475" max="9475" width="12.42578125" style="1" customWidth="1"/>
    <col min="9476" max="9476" width="13.7109375" style="1" customWidth="1"/>
    <col min="9477" max="9477" width="13.28515625" style="1" customWidth="1"/>
    <col min="9478" max="9478" width="13.7109375" style="1" customWidth="1"/>
    <col min="9479" max="9479" width="13.140625" style="1" customWidth="1"/>
    <col min="9480" max="9480" width="12.85546875" style="1" customWidth="1"/>
    <col min="9481" max="9481" width="17.140625" style="1" customWidth="1"/>
    <col min="9482" max="9482" width="33.85546875" style="1" bestFit="1" customWidth="1"/>
    <col min="9483" max="9483" width="11.7109375" style="1" customWidth="1"/>
    <col min="9484" max="9484" width="14.140625" style="1" bestFit="1" customWidth="1"/>
    <col min="9485" max="9485" width="10.7109375" style="1" customWidth="1"/>
    <col min="9486" max="9486" width="2.140625" style="1" customWidth="1"/>
    <col min="9487" max="9487" width="9.140625" style="1"/>
    <col min="9488" max="9488" width="15.28515625" style="1" bestFit="1" customWidth="1"/>
    <col min="9489" max="9728" width="9.140625" style="1"/>
    <col min="9729" max="9729" width="12" style="1" customWidth="1"/>
    <col min="9730" max="9730" width="11.140625" style="1" customWidth="1"/>
    <col min="9731" max="9731" width="12.42578125" style="1" customWidth="1"/>
    <col min="9732" max="9732" width="13.7109375" style="1" customWidth="1"/>
    <col min="9733" max="9733" width="13.28515625" style="1" customWidth="1"/>
    <col min="9734" max="9734" width="13.7109375" style="1" customWidth="1"/>
    <col min="9735" max="9735" width="13.140625" style="1" customWidth="1"/>
    <col min="9736" max="9736" width="12.85546875" style="1" customWidth="1"/>
    <col min="9737" max="9737" width="17.140625" style="1" customWidth="1"/>
    <col min="9738" max="9738" width="33.85546875" style="1" bestFit="1" customWidth="1"/>
    <col min="9739" max="9739" width="11.7109375" style="1" customWidth="1"/>
    <col min="9740" max="9740" width="14.140625" style="1" bestFit="1" customWidth="1"/>
    <col min="9741" max="9741" width="10.7109375" style="1" customWidth="1"/>
    <col min="9742" max="9742" width="2.140625" style="1" customWidth="1"/>
    <col min="9743" max="9743" width="9.140625" style="1"/>
    <col min="9744" max="9744" width="15.28515625" style="1" bestFit="1" customWidth="1"/>
    <col min="9745" max="9984" width="9.140625" style="1"/>
    <col min="9985" max="9985" width="12" style="1" customWidth="1"/>
    <col min="9986" max="9986" width="11.140625" style="1" customWidth="1"/>
    <col min="9987" max="9987" width="12.42578125" style="1" customWidth="1"/>
    <col min="9988" max="9988" width="13.7109375" style="1" customWidth="1"/>
    <col min="9989" max="9989" width="13.28515625" style="1" customWidth="1"/>
    <col min="9990" max="9990" width="13.7109375" style="1" customWidth="1"/>
    <col min="9991" max="9991" width="13.140625" style="1" customWidth="1"/>
    <col min="9992" max="9992" width="12.85546875" style="1" customWidth="1"/>
    <col min="9993" max="9993" width="17.140625" style="1" customWidth="1"/>
    <col min="9994" max="9994" width="33.85546875" style="1" bestFit="1" customWidth="1"/>
    <col min="9995" max="9995" width="11.7109375" style="1" customWidth="1"/>
    <col min="9996" max="9996" width="14.140625" style="1" bestFit="1" customWidth="1"/>
    <col min="9997" max="9997" width="10.7109375" style="1" customWidth="1"/>
    <col min="9998" max="9998" width="2.140625" style="1" customWidth="1"/>
    <col min="9999" max="9999" width="9.140625" style="1"/>
    <col min="10000" max="10000" width="15.28515625" style="1" bestFit="1" customWidth="1"/>
    <col min="10001" max="10240" width="9.140625" style="1"/>
    <col min="10241" max="10241" width="12" style="1" customWidth="1"/>
    <col min="10242" max="10242" width="11.140625" style="1" customWidth="1"/>
    <col min="10243" max="10243" width="12.42578125" style="1" customWidth="1"/>
    <col min="10244" max="10244" width="13.7109375" style="1" customWidth="1"/>
    <col min="10245" max="10245" width="13.28515625" style="1" customWidth="1"/>
    <col min="10246" max="10246" width="13.7109375" style="1" customWidth="1"/>
    <col min="10247" max="10247" width="13.140625" style="1" customWidth="1"/>
    <col min="10248" max="10248" width="12.85546875" style="1" customWidth="1"/>
    <col min="10249" max="10249" width="17.140625" style="1" customWidth="1"/>
    <col min="10250" max="10250" width="33.85546875" style="1" bestFit="1" customWidth="1"/>
    <col min="10251" max="10251" width="11.7109375" style="1" customWidth="1"/>
    <col min="10252" max="10252" width="14.140625" style="1" bestFit="1" customWidth="1"/>
    <col min="10253" max="10253" width="10.7109375" style="1" customWidth="1"/>
    <col min="10254" max="10254" width="2.140625" style="1" customWidth="1"/>
    <col min="10255" max="10255" width="9.140625" style="1"/>
    <col min="10256" max="10256" width="15.28515625" style="1" bestFit="1" customWidth="1"/>
    <col min="10257" max="10496" width="9.140625" style="1"/>
    <col min="10497" max="10497" width="12" style="1" customWidth="1"/>
    <col min="10498" max="10498" width="11.140625" style="1" customWidth="1"/>
    <col min="10499" max="10499" width="12.42578125" style="1" customWidth="1"/>
    <col min="10500" max="10500" width="13.7109375" style="1" customWidth="1"/>
    <col min="10501" max="10501" width="13.28515625" style="1" customWidth="1"/>
    <col min="10502" max="10502" width="13.7109375" style="1" customWidth="1"/>
    <col min="10503" max="10503" width="13.140625" style="1" customWidth="1"/>
    <col min="10504" max="10504" width="12.85546875" style="1" customWidth="1"/>
    <col min="10505" max="10505" width="17.140625" style="1" customWidth="1"/>
    <col min="10506" max="10506" width="33.85546875" style="1" bestFit="1" customWidth="1"/>
    <col min="10507" max="10507" width="11.7109375" style="1" customWidth="1"/>
    <col min="10508" max="10508" width="14.140625" style="1" bestFit="1" customWidth="1"/>
    <col min="10509" max="10509" width="10.7109375" style="1" customWidth="1"/>
    <col min="10510" max="10510" width="2.140625" style="1" customWidth="1"/>
    <col min="10511" max="10511" width="9.140625" style="1"/>
    <col min="10512" max="10512" width="15.28515625" style="1" bestFit="1" customWidth="1"/>
    <col min="10513" max="10752" width="9.140625" style="1"/>
    <col min="10753" max="10753" width="12" style="1" customWidth="1"/>
    <col min="10754" max="10754" width="11.140625" style="1" customWidth="1"/>
    <col min="10755" max="10755" width="12.42578125" style="1" customWidth="1"/>
    <col min="10756" max="10756" width="13.7109375" style="1" customWidth="1"/>
    <col min="10757" max="10757" width="13.28515625" style="1" customWidth="1"/>
    <col min="10758" max="10758" width="13.7109375" style="1" customWidth="1"/>
    <col min="10759" max="10759" width="13.140625" style="1" customWidth="1"/>
    <col min="10760" max="10760" width="12.85546875" style="1" customWidth="1"/>
    <col min="10761" max="10761" width="17.140625" style="1" customWidth="1"/>
    <col min="10762" max="10762" width="33.85546875" style="1" bestFit="1" customWidth="1"/>
    <col min="10763" max="10763" width="11.7109375" style="1" customWidth="1"/>
    <col min="10764" max="10764" width="14.140625" style="1" bestFit="1" customWidth="1"/>
    <col min="10765" max="10765" width="10.7109375" style="1" customWidth="1"/>
    <col min="10766" max="10766" width="2.140625" style="1" customWidth="1"/>
    <col min="10767" max="10767" width="9.140625" style="1"/>
    <col min="10768" max="10768" width="15.28515625" style="1" bestFit="1" customWidth="1"/>
    <col min="10769" max="11008" width="9.140625" style="1"/>
    <col min="11009" max="11009" width="12" style="1" customWidth="1"/>
    <col min="11010" max="11010" width="11.140625" style="1" customWidth="1"/>
    <col min="11011" max="11011" width="12.42578125" style="1" customWidth="1"/>
    <col min="11012" max="11012" width="13.7109375" style="1" customWidth="1"/>
    <col min="11013" max="11013" width="13.28515625" style="1" customWidth="1"/>
    <col min="11014" max="11014" width="13.7109375" style="1" customWidth="1"/>
    <col min="11015" max="11015" width="13.140625" style="1" customWidth="1"/>
    <col min="11016" max="11016" width="12.85546875" style="1" customWidth="1"/>
    <col min="11017" max="11017" width="17.140625" style="1" customWidth="1"/>
    <col min="11018" max="11018" width="33.85546875" style="1" bestFit="1" customWidth="1"/>
    <col min="11019" max="11019" width="11.7109375" style="1" customWidth="1"/>
    <col min="11020" max="11020" width="14.140625" style="1" bestFit="1" customWidth="1"/>
    <col min="11021" max="11021" width="10.7109375" style="1" customWidth="1"/>
    <col min="11022" max="11022" width="2.140625" style="1" customWidth="1"/>
    <col min="11023" max="11023" width="9.140625" style="1"/>
    <col min="11024" max="11024" width="15.28515625" style="1" bestFit="1" customWidth="1"/>
    <col min="11025" max="11264" width="9.140625" style="1"/>
    <col min="11265" max="11265" width="12" style="1" customWidth="1"/>
    <col min="11266" max="11266" width="11.140625" style="1" customWidth="1"/>
    <col min="11267" max="11267" width="12.42578125" style="1" customWidth="1"/>
    <col min="11268" max="11268" width="13.7109375" style="1" customWidth="1"/>
    <col min="11269" max="11269" width="13.28515625" style="1" customWidth="1"/>
    <col min="11270" max="11270" width="13.7109375" style="1" customWidth="1"/>
    <col min="11271" max="11271" width="13.140625" style="1" customWidth="1"/>
    <col min="11272" max="11272" width="12.85546875" style="1" customWidth="1"/>
    <col min="11273" max="11273" width="17.140625" style="1" customWidth="1"/>
    <col min="11274" max="11274" width="33.85546875" style="1" bestFit="1" customWidth="1"/>
    <col min="11275" max="11275" width="11.7109375" style="1" customWidth="1"/>
    <col min="11276" max="11276" width="14.140625" style="1" bestFit="1" customWidth="1"/>
    <col min="11277" max="11277" width="10.7109375" style="1" customWidth="1"/>
    <col min="11278" max="11278" width="2.140625" style="1" customWidth="1"/>
    <col min="11279" max="11279" width="9.140625" style="1"/>
    <col min="11280" max="11280" width="15.28515625" style="1" bestFit="1" customWidth="1"/>
    <col min="11281" max="11520" width="9.140625" style="1"/>
    <col min="11521" max="11521" width="12" style="1" customWidth="1"/>
    <col min="11522" max="11522" width="11.140625" style="1" customWidth="1"/>
    <col min="11523" max="11523" width="12.42578125" style="1" customWidth="1"/>
    <col min="11524" max="11524" width="13.7109375" style="1" customWidth="1"/>
    <col min="11525" max="11525" width="13.28515625" style="1" customWidth="1"/>
    <col min="11526" max="11526" width="13.7109375" style="1" customWidth="1"/>
    <col min="11527" max="11527" width="13.140625" style="1" customWidth="1"/>
    <col min="11528" max="11528" width="12.85546875" style="1" customWidth="1"/>
    <col min="11529" max="11529" width="17.140625" style="1" customWidth="1"/>
    <col min="11530" max="11530" width="33.85546875" style="1" bestFit="1" customWidth="1"/>
    <col min="11531" max="11531" width="11.7109375" style="1" customWidth="1"/>
    <col min="11532" max="11532" width="14.140625" style="1" bestFit="1" customWidth="1"/>
    <col min="11533" max="11533" width="10.7109375" style="1" customWidth="1"/>
    <col min="11534" max="11534" width="2.140625" style="1" customWidth="1"/>
    <col min="11535" max="11535" width="9.140625" style="1"/>
    <col min="11536" max="11536" width="15.28515625" style="1" bestFit="1" customWidth="1"/>
    <col min="11537" max="11776" width="9.140625" style="1"/>
    <col min="11777" max="11777" width="12" style="1" customWidth="1"/>
    <col min="11778" max="11778" width="11.140625" style="1" customWidth="1"/>
    <col min="11779" max="11779" width="12.42578125" style="1" customWidth="1"/>
    <col min="11780" max="11780" width="13.7109375" style="1" customWidth="1"/>
    <col min="11781" max="11781" width="13.28515625" style="1" customWidth="1"/>
    <col min="11782" max="11782" width="13.7109375" style="1" customWidth="1"/>
    <col min="11783" max="11783" width="13.140625" style="1" customWidth="1"/>
    <col min="11784" max="11784" width="12.85546875" style="1" customWidth="1"/>
    <col min="11785" max="11785" width="17.140625" style="1" customWidth="1"/>
    <col min="11786" max="11786" width="33.85546875" style="1" bestFit="1" customWidth="1"/>
    <col min="11787" max="11787" width="11.7109375" style="1" customWidth="1"/>
    <col min="11788" max="11788" width="14.140625" style="1" bestFit="1" customWidth="1"/>
    <col min="11789" max="11789" width="10.7109375" style="1" customWidth="1"/>
    <col min="11790" max="11790" width="2.140625" style="1" customWidth="1"/>
    <col min="11791" max="11791" width="9.140625" style="1"/>
    <col min="11792" max="11792" width="15.28515625" style="1" bestFit="1" customWidth="1"/>
    <col min="11793" max="12032" width="9.140625" style="1"/>
    <col min="12033" max="12033" width="12" style="1" customWidth="1"/>
    <col min="12034" max="12034" width="11.140625" style="1" customWidth="1"/>
    <col min="12035" max="12035" width="12.42578125" style="1" customWidth="1"/>
    <col min="12036" max="12036" width="13.7109375" style="1" customWidth="1"/>
    <col min="12037" max="12037" width="13.28515625" style="1" customWidth="1"/>
    <col min="12038" max="12038" width="13.7109375" style="1" customWidth="1"/>
    <col min="12039" max="12039" width="13.140625" style="1" customWidth="1"/>
    <col min="12040" max="12040" width="12.85546875" style="1" customWidth="1"/>
    <col min="12041" max="12041" width="17.140625" style="1" customWidth="1"/>
    <col min="12042" max="12042" width="33.85546875" style="1" bestFit="1" customWidth="1"/>
    <col min="12043" max="12043" width="11.7109375" style="1" customWidth="1"/>
    <col min="12044" max="12044" width="14.140625" style="1" bestFit="1" customWidth="1"/>
    <col min="12045" max="12045" width="10.7109375" style="1" customWidth="1"/>
    <col min="12046" max="12046" width="2.140625" style="1" customWidth="1"/>
    <col min="12047" max="12047" width="9.140625" style="1"/>
    <col min="12048" max="12048" width="15.28515625" style="1" bestFit="1" customWidth="1"/>
    <col min="12049" max="12288" width="9.140625" style="1"/>
    <col min="12289" max="12289" width="12" style="1" customWidth="1"/>
    <col min="12290" max="12290" width="11.140625" style="1" customWidth="1"/>
    <col min="12291" max="12291" width="12.42578125" style="1" customWidth="1"/>
    <col min="12292" max="12292" width="13.7109375" style="1" customWidth="1"/>
    <col min="12293" max="12293" width="13.28515625" style="1" customWidth="1"/>
    <col min="12294" max="12294" width="13.7109375" style="1" customWidth="1"/>
    <col min="12295" max="12295" width="13.140625" style="1" customWidth="1"/>
    <col min="12296" max="12296" width="12.85546875" style="1" customWidth="1"/>
    <col min="12297" max="12297" width="17.140625" style="1" customWidth="1"/>
    <col min="12298" max="12298" width="33.85546875" style="1" bestFit="1" customWidth="1"/>
    <col min="12299" max="12299" width="11.7109375" style="1" customWidth="1"/>
    <col min="12300" max="12300" width="14.140625" style="1" bestFit="1" customWidth="1"/>
    <col min="12301" max="12301" width="10.7109375" style="1" customWidth="1"/>
    <col min="12302" max="12302" width="2.140625" style="1" customWidth="1"/>
    <col min="12303" max="12303" width="9.140625" style="1"/>
    <col min="12304" max="12304" width="15.28515625" style="1" bestFit="1" customWidth="1"/>
    <col min="12305" max="12544" width="9.140625" style="1"/>
    <col min="12545" max="12545" width="12" style="1" customWidth="1"/>
    <col min="12546" max="12546" width="11.140625" style="1" customWidth="1"/>
    <col min="12547" max="12547" width="12.42578125" style="1" customWidth="1"/>
    <col min="12548" max="12548" width="13.7109375" style="1" customWidth="1"/>
    <col min="12549" max="12549" width="13.28515625" style="1" customWidth="1"/>
    <col min="12550" max="12550" width="13.7109375" style="1" customWidth="1"/>
    <col min="12551" max="12551" width="13.140625" style="1" customWidth="1"/>
    <col min="12552" max="12552" width="12.85546875" style="1" customWidth="1"/>
    <col min="12553" max="12553" width="17.140625" style="1" customWidth="1"/>
    <col min="12554" max="12554" width="33.85546875" style="1" bestFit="1" customWidth="1"/>
    <col min="12555" max="12555" width="11.7109375" style="1" customWidth="1"/>
    <col min="12556" max="12556" width="14.140625" style="1" bestFit="1" customWidth="1"/>
    <col min="12557" max="12557" width="10.7109375" style="1" customWidth="1"/>
    <col min="12558" max="12558" width="2.140625" style="1" customWidth="1"/>
    <col min="12559" max="12559" width="9.140625" style="1"/>
    <col min="12560" max="12560" width="15.28515625" style="1" bestFit="1" customWidth="1"/>
    <col min="12561" max="12800" width="9.140625" style="1"/>
    <col min="12801" max="12801" width="12" style="1" customWidth="1"/>
    <col min="12802" max="12802" width="11.140625" style="1" customWidth="1"/>
    <col min="12803" max="12803" width="12.42578125" style="1" customWidth="1"/>
    <col min="12804" max="12804" width="13.7109375" style="1" customWidth="1"/>
    <col min="12805" max="12805" width="13.28515625" style="1" customWidth="1"/>
    <col min="12806" max="12806" width="13.7109375" style="1" customWidth="1"/>
    <col min="12807" max="12807" width="13.140625" style="1" customWidth="1"/>
    <col min="12808" max="12808" width="12.85546875" style="1" customWidth="1"/>
    <col min="12809" max="12809" width="17.140625" style="1" customWidth="1"/>
    <col min="12810" max="12810" width="33.85546875" style="1" bestFit="1" customWidth="1"/>
    <col min="12811" max="12811" width="11.7109375" style="1" customWidth="1"/>
    <col min="12812" max="12812" width="14.140625" style="1" bestFit="1" customWidth="1"/>
    <col min="12813" max="12813" width="10.7109375" style="1" customWidth="1"/>
    <col min="12814" max="12814" width="2.140625" style="1" customWidth="1"/>
    <col min="12815" max="12815" width="9.140625" style="1"/>
    <col min="12816" max="12816" width="15.28515625" style="1" bestFit="1" customWidth="1"/>
    <col min="12817" max="13056" width="9.140625" style="1"/>
    <col min="13057" max="13057" width="12" style="1" customWidth="1"/>
    <col min="13058" max="13058" width="11.140625" style="1" customWidth="1"/>
    <col min="13059" max="13059" width="12.42578125" style="1" customWidth="1"/>
    <col min="13060" max="13060" width="13.7109375" style="1" customWidth="1"/>
    <col min="13061" max="13061" width="13.28515625" style="1" customWidth="1"/>
    <col min="13062" max="13062" width="13.7109375" style="1" customWidth="1"/>
    <col min="13063" max="13063" width="13.140625" style="1" customWidth="1"/>
    <col min="13064" max="13064" width="12.85546875" style="1" customWidth="1"/>
    <col min="13065" max="13065" width="17.140625" style="1" customWidth="1"/>
    <col min="13066" max="13066" width="33.85546875" style="1" bestFit="1" customWidth="1"/>
    <col min="13067" max="13067" width="11.7109375" style="1" customWidth="1"/>
    <col min="13068" max="13068" width="14.140625" style="1" bestFit="1" customWidth="1"/>
    <col min="13069" max="13069" width="10.7109375" style="1" customWidth="1"/>
    <col min="13070" max="13070" width="2.140625" style="1" customWidth="1"/>
    <col min="13071" max="13071" width="9.140625" style="1"/>
    <col min="13072" max="13072" width="15.28515625" style="1" bestFit="1" customWidth="1"/>
    <col min="13073" max="13312" width="9.140625" style="1"/>
    <col min="13313" max="13313" width="12" style="1" customWidth="1"/>
    <col min="13314" max="13314" width="11.140625" style="1" customWidth="1"/>
    <col min="13315" max="13315" width="12.42578125" style="1" customWidth="1"/>
    <col min="13316" max="13316" width="13.7109375" style="1" customWidth="1"/>
    <col min="13317" max="13317" width="13.28515625" style="1" customWidth="1"/>
    <col min="13318" max="13318" width="13.7109375" style="1" customWidth="1"/>
    <col min="13319" max="13319" width="13.140625" style="1" customWidth="1"/>
    <col min="13320" max="13320" width="12.85546875" style="1" customWidth="1"/>
    <col min="13321" max="13321" width="17.140625" style="1" customWidth="1"/>
    <col min="13322" max="13322" width="33.85546875" style="1" bestFit="1" customWidth="1"/>
    <col min="13323" max="13323" width="11.7109375" style="1" customWidth="1"/>
    <col min="13324" max="13324" width="14.140625" style="1" bestFit="1" customWidth="1"/>
    <col min="13325" max="13325" width="10.7109375" style="1" customWidth="1"/>
    <col min="13326" max="13326" width="2.140625" style="1" customWidth="1"/>
    <col min="13327" max="13327" width="9.140625" style="1"/>
    <col min="13328" max="13328" width="15.28515625" style="1" bestFit="1" customWidth="1"/>
    <col min="13329" max="13568" width="9.140625" style="1"/>
    <col min="13569" max="13569" width="12" style="1" customWidth="1"/>
    <col min="13570" max="13570" width="11.140625" style="1" customWidth="1"/>
    <col min="13571" max="13571" width="12.42578125" style="1" customWidth="1"/>
    <col min="13572" max="13572" width="13.7109375" style="1" customWidth="1"/>
    <col min="13573" max="13573" width="13.28515625" style="1" customWidth="1"/>
    <col min="13574" max="13574" width="13.7109375" style="1" customWidth="1"/>
    <col min="13575" max="13575" width="13.140625" style="1" customWidth="1"/>
    <col min="13576" max="13576" width="12.85546875" style="1" customWidth="1"/>
    <col min="13577" max="13577" width="17.140625" style="1" customWidth="1"/>
    <col min="13578" max="13578" width="33.85546875" style="1" bestFit="1" customWidth="1"/>
    <col min="13579" max="13579" width="11.7109375" style="1" customWidth="1"/>
    <col min="13580" max="13580" width="14.140625" style="1" bestFit="1" customWidth="1"/>
    <col min="13581" max="13581" width="10.7109375" style="1" customWidth="1"/>
    <col min="13582" max="13582" width="2.140625" style="1" customWidth="1"/>
    <col min="13583" max="13583" width="9.140625" style="1"/>
    <col min="13584" max="13584" width="15.28515625" style="1" bestFit="1" customWidth="1"/>
    <col min="13585" max="13824" width="9.140625" style="1"/>
    <col min="13825" max="13825" width="12" style="1" customWidth="1"/>
    <col min="13826" max="13826" width="11.140625" style="1" customWidth="1"/>
    <col min="13827" max="13827" width="12.42578125" style="1" customWidth="1"/>
    <col min="13828" max="13828" width="13.7109375" style="1" customWidth="1"/>
    <col min="13829" max="13829" width="13.28515625" style="1" customWidth="1"/>
    <col min="13830" max="13830" width="13.7109375" style="1" customWidth="1"/>
    <col min="13831" max="13831" width="13.140625" style="1" customWidth="1"/>
    <col min="13832" max="13832" width="12.85546875" style="1" customWidth="1"/>
    <col min="13833" max="13833" width="17.140625" style="1" customWidth="1"/>
    <col min="13834" max="13834" width="33.85546875" style="1" bestFit="1" customWidth="1"/>
    <col min="13835" max="13835" width="11.7109375" style="1" customWidth="1"/>
    <col min="13836" max="13836" width="14.140625" style="1" bestFit="1" customWidth="1"/>
    <col min="13837" max="13837" width="10.7109375" style="1" customWidth="1"/>
    <col min="13838" max="13838" width="2.140625" style="1" customWidth="1"/>
    <col min="13839" max="13839" width="9.140625" style="1"/>
    <col min="13840" max="13840" width="15.28515625" style="1" bestFit="1" customWidth="1"/>
    <col min="13841" max="14080" width="9.140625" style="1"/>
    <col min="14081" max="14081" width="12" style="1" customWidth="1"/>
    <col min="14082" max="14082" width="11.140625" style="1" customWidth="1"/>
    <col min="14083" max="14083" width="12.42578125" style="1" customWidth="1"/>
    <col min="14084" max="14084" width="13.7109375" style="1" customWidth="1"/>
    <col min="14085" max="14085" width="13.28515625" style="1" customWidth="1"/>
    <col min="14086" max="14086" width="13.7109375" style="1" customWidth="1"/>
    <col min="14087" max="14087" width="13.140625" style="1" customWidth="1"/>
    <col min="14088" max="14088" width="12.85546875" style="1" customWidth="1"/>
    <col min="14089" max="14089" width="17.140625" style="1" customWidth="1"/>
    <col min="14090" max="14090" width="33.85546875" style="1" bestFit="1" customWidth="1"/>
    <col min="14091" max="14091" width="11.7109375" style="1" customWidth="1"/>
    <col min="14092" max="14092" width="14.140625" style="1" bestFit="1" customWidth="1"/>
    <col min="14093" max="14093" width="10.7109375" style="1" customWidth="1"/>
    <col min="14094" max="14094" width="2.140625" style="1" customWidth="1"/>
    <col min="14095" max="14095" width="9.140625" style="1"/>
    <col min="14096" max="14096" width="15.28515625" style="1" bestFit="1" customWidth="1"/>
    <col min="14097" max="14336" width="9.140625" style="1"/>
    <col min="14337" max="14337" width="12" style="1" customWidth="1"/>
    <col min="14338" max="14338" width="11.140625" style="1" customWidth="1"/>
    <col min="14339" max="14339" width="12.42578125" style="1" customWidth="1"/>
    <col min="14340" max="14340" width="13.7109375" style="1" customWidth="1"/>
    <col min="14341" max="14341" width="13.28515625" style="1" customWidth="1"/>
    <col min="14342" max="14342" width="13.7109375" style="1" customWidth="1"/>
    <col min="14343" max="14343" width="13.140625" style="1" customWidth="1"/>
    <col min="14344" max="14344" width="12.85546875" style="1" customWidth="1"/>
    <col min="14345" max="14345" width="17.140625" style="1" customWidth="1"/>
    <col min="14346" max="14346" width="33.85546875" style="1" bestFit="1" customWidth="1"/>
    <col min="14347" max="14347" width="11.7109375" style="1" customWidth="1"/>
    <col min="14348" max="14348" width="14.140625" style="1" bestFit="1" customWidth="1"/>
    <col min="14349" max="14349" width="10.7109375" style="1" customWidth="1"/>
    <col min="14350" max="14350" width="2.140625" style="1" customWidth="1"/>
    <col min="14351" max="14351" width="9.140625" style="1"/>
    <col min="14352" max="14352" width="15.28515625" style="1" bestFit="1" customWidth="1"/>
    <col min="14353" max="14592" width="9.140625" style="1"/>
    <col min="14593" max="14593" width="12" style="1" customWidth="1"/>
    <col min="14594" max="14594" width="11.140625" style="1" customWidth="1"/>
    <col min="14595" max="14595" width="12.42578125" style="1" customWidth="1"/>
    <col min="14596" max="14596" width="13.7109375" style="1" customWidth="1"/>
    <col min="14597" max="14597" width="13.28515625" style="1" customWidth="1"/>
    <col min="14598" max="14598" width="13.7109375" style="1" customWidth="1"/>
    <col min="14599" max="14599" width="13.140625" style="1" customWidth="1"/>
    <col min="14600" max="14600" width="12.85546875" style="1" customWidth="1"/>
    <col min="14601" max="14601" width="17.140625" style="1" customWidth="1"/>
    <col min="14602" max="14602" width="33.85546875" style="1" bestFit="1" customWidth="1"/>
    <col min="14603" max="14603" width="11.7109375" style="1" customWidth="1"/>
    <col min="14604" max="14604" width="14.140625" style="1" bestFit="1" customWidth="1"/>
    <col min="14605" max="14605" width="10.7109375" style="1" customWidth="1"/>
    <col min="14606" max="14606" width="2.140625" style="1" customWidth="1"/>
    <col min="14607" max="14607" width="9.140625" style="1"/>
    <col min="14608" max="14608" width="15.28515625" style="1" bestFit="1" customWidth="1"/>
    <col min="14609" max="14848" width="9.140625" style="1"/>
    <col min="14849" max="14849" width="12" style="1" customWidth="1"/>
    <col min="14850" max="14850" width="11.140625" style="1" customWidth="1"/>
    <col min="14851" max="14851" width="12.42578125" style="1" customWidth="1"/>
    <col min="14852" max="14852" width="13.7109375" style="1" customWidth="1"/>
    <col min="14853" max="14853" width="13.28515625" style="1" customWidth="1"/>
    <col min="14854" max="14854" width="13.7109375" style="1" customWidth="1"/>
    <col min="14855" max="14855" width="13.140625" style="1" customWidth="1"/>
    <col min="14856" max="14856" width="12.85546875" style="1" customWidth="1"/>
    <col min="14857" max="14857" width="17.140625" style="1" customWidth="1"/>
    <col min="14858" max="14858" width="33.85546875" style="1" bestFit="1" customWidth="1"/>
    <col min="14859" max="14859" width="11.7109375" style="1" customWidth="1"/>
    <col min="14860" max="14860" width="14.140625" style="1" bestFit="1" customWidth="1"/>
    <col min="14861" max="14861" width="10.7109375" style="1" customWidth="1"/>
    <col min="14862" max="14862" width="2.140625" style="1" customWidth="1"/>
    <col min="14863" max="14863" width="9.140625" style="1"/>
    <col min="14864" max="14864" width="15.28515625" style="1" bestFit="1" customWidth="1"/>
    <col min="14865" max="15104" width="9.140625" style="1"/>
    <col min="15105" max="15105" width="12" style="1" customWidth="1"/>
    <col min="15106" max="15106" width="11.140625" style="1" customWidth="1"/>
    <col min="15107" max="15107" width="12.42578125" style="1" customWidth="1"/>
    <col min="15108" max="15108" width="13.7109375" style="1" customWidth="1"/>
    <col min="15109" max="15109" width="13.28515625" style="1" customWidth="1"/>
    <col min="15110" max="15110" width="13.7109375" style="1" customWidth="1"/>
    <col min="15111" max="15111" width="13.140625" style="1" customWidth="1"/>
    <col min="15112" max="15112" width="12.85546875" style="1" customWidth="1"/>
    <col min="15113" max="15113" width="17.140625" style="1" customWidth="1"/>
    <col min="15114" max="15114" width="33.85546875" style="1" bestFit="1" customWidth="1"/>
    <col min="15115" max="15115" width="11.7109375" style="1" customWidth="1"/>
    <col min="15116" max="15116" width="14.140625" style="1" bestFit="1" customWidth="1"/>
    <col min="15117" max="15117" width="10.7109375" style="1" customWidth="1"/>
    <col min="15118" max="15118" width="2.140625" style="1" customWidth="1"/>
    <col min="15119" max="15119" width="9.140625" style="1"/>
    <col min="15120" max="15120" width="15.28515625" style="1" bestFit="1" customWidth="1"/>
    <col min="15121" max="15360" width="9.140625" style="1"/>
    <col min="15361" max="15361" width="12" style="1" customWidth="1"/>
    <col min="15362" max="15362" width="11.140625" style="1" customWidth="1"/>
    <col min="15363" max="15363" width="12.42578125" style="1" customWidth="1"/>
    <col min="15364" max="15364" width="13.7109375" style="1" customWidth="1"/>
    <col min="15365" max="15365" width="13.28515625" style="1" customWidth="1"/>
    <col min="15366" max="15366" width="13.7109375" style="1" customWidth="1"/>
    <col min="15367" max="15367" width="13.140625" style="1" customWidth="1"/>
    <col min="15368" max="15368" width="12.85546875" style="1" customWidth="1"/>
    <col min="15369" max="15369" width="17.140625" style="1" customWidth="1"/>
    <col min="15370" max="15370" width="33.85546875" style="1" bestFit="1" customWidth="1"/>
    <col min="15371" max="15371" width="11.7109375" style="1" customWidth="1"/>
    <col min="15372" max="15372" width="14.140625" style="1" bestFit="1" customWidth="1"/>
    <col min="15373" max="15373" width="10.7109375" style="1" customWidth="1"/>
    <col min="15374" max="15374" width="2.140625" style="1" customWidth="1"/>
    <col min="15375" max="15375" width="9.140625" style="1"/>
    <col min="15376" max="15376" width="15.28515625" style="1" bestFit="1" customWidth="1"/>
    <col min="15377" max="15616" width="9.140625" style="1"/>
    <col min="15617" max="15617" width="12" style="1" customWidth="1"/>
    <col min="15618" max="15618" width="11.140625" style="1" customWidth="1"/>
    <col min="15619" max="15619" width="12.42578125" style="1" customWidth="1"/>
    <col min="15620" max="15620" width="13.7109375" style="1" customWidth="1"/>
    <col min="15621" max="15621" width="13.28515625" style="1" customWidth="1"/>
    <col min="15622" max="15622" width="13.7109375" style="1" customWidth="1"/>
    <col min="15623" max="15623" width="13.140625" style="1" customWidth="1"/>
    <col min="15624" max="15624" width="12.85546875" style="1" customWidth="1"/>
    <col min="15625" max="15625" width="17.140625" style="1" customWidth="1"/>
    <col min="15626" max="15626" width="33.85546875" style="1" bestFit="1" customWidth="1"/>
    <col min="15627" max="15627" width="11.7109375" style="1" customWidth="1"/>
    <col min="15628" max="15628" width="14.140625" style="1" bestFit="1" customWidth="1"/>
    <col min="15629" max="15629" width="10.7109375" style="1" customWidth="1"/>
    <col min="15630" max="15630" width="2.140625" style="1" customWidth="1"/>
    <col min="15631" max="15631" width="9.140625" style="1"/>
    <col min="15632" max="15632" width="15.28515625" style="1" bestFit="1" customWidth="1"/>
    <col min="15633" max="15872" width="9.140625" style="1"/>
    <col min="15873" max="15873" width="12" style="1" customWidth="1"/>
    <col min="15874" max="15874" width="11.140625" style="1" customWidth="1"/>
    <col min="15875" max="15875" width="12.42578125" style="1" customWidth="1"/>
    <col min="15876" max="15876" width="13.7109375" style="1" customWidth="1"/>
    <col min="15877" max="15877" width="13.28515625" style="1" customWidth="1"/>
    <col min="15878" max="15878" width="13.7109375" style="1" customWidth="1"/>
    <col min="15879" max="15879" width="13.140625" style="1" customWidth="1"/>
    <col min="15880" max="15880" width="12.85546875" style="1" customWidth="1"/>
    <col min="15881" max="15881" width="17.140625" style="1" customWidth="1"/>
    <col min="15882" max="15882" width="33.85546875" style="1" bestFit="1" customWidth="1"/>
    <col min="15883" max="15883" width="11.7109375" style="1" customWidth="1"/>
    <col min="15884" max="15884" width="14.140625" style="1" bestFit="1" customWidth="1"/>
    <col min="15885" max="15885" width="10.7109375" style="1" customWidth="1"/>
    <col min="15886" max="15886" width="2.140625" style="1" customWidth="1"/>
    <col min="15887" max="15887" width="9.140625" style="1"/>
    <col min="15888" max="15888" width="15.28515625" style="1" bestFit="1" customWidth="1"/>
    <col min="15889" max="16128" width="9.140625" style="1"/>
    <col min="16129" max="16129" width="12" style="1" customWidth="1"/>
    <col min="16130" max="16130" width="11.140625" style="1" customWidth="1"/>
    <col min="16131" max="16131" width="12.42578125" style="1" customWidth="1"/>
    <col min="16132" max="16132" width="13.7109375" style="1" customWidth="1"/>
    <col min="16133" max="16133" width="13.28515625" style="1" customWidth="1"/>
    <col min="16134" max="16134" width="13.7109375" style="1" customWidth="1"/>
    <col min="16135" max="16135" width="13.140625" style="1" customWidth="1"/>
    <col min="16136" max="16136" width="12.85546875" style="1" customWidth="1"/>
    <col min="16137" max="16137" width="17.140625" style="1" customWidth="1"/>
    <col min="16138" max="16138" width="33.85546875" style="1" bestFit="1" customWidth="1"/>
    <col min="16139" max="16139" width="11.7109375" style="1" customWidth="1"/>
    <col min="16140" max="16140" width="14.140625" style="1" bestFit="1" customWidth="1"/>
    <col min="16141" max="16141" width="10.7109375" style="1" customWidth="1"/>
    <col min="16142" max="16142" width="2.140625" style="1" customWidth="1"/>
    <col min="16143" max="16143" width="9.140625" style="1"/>
    <col min="16144" max="16144" width="15.28515625" style="1" bestFit="1" customWidth="1"/>
    <col min="16145" max="16384" width="9.140625" style="1"/>
  </cols>
  <sheetData>
    <row r="1" spans="2:14" x14ac:dyDescent="0.25">
      <c r="H1" s="2"/>
      <c r="J1" s="3"/>
      <c r="L1" s="4"/>
    </row>
    <row r="6" spans="2:14" ht="15" customHeight="1" x14ac:dyDescent="0.25">
      <c r="F6" s="129" t="s">
        <v>37</v>
      </c>
      <c r="G6" s="129"/>
      <c r="H6" s="129"/>
      <c r="I6" s="129"/>
      <c r="J6" s="129"/>
      <c r="K6" s="129"/>
      <c r="L6" s="129"/>
      <c r="M6" s="129"/>
    </row>
    <row r="7" spans="2:14" ht="15" customHeight="1" x14ac:dyDescent="0.25">
      <c r="F7" s="129"/>
      <c r="G7" s="129"/>
      <c r="H7" s="129"/>
      <c r="I7" s="129"/>
      <c r="J7" s="129"/>
      <c r="K7" s="129"/>
      <c r="L7" s="129"/>
      <c r="M7" s="129"/>
    </row>
    <row r="8" spans="2:14" ht="27.75" customHeight="1" x14ac:dyDescent="0.25">
      <c r="F8" s="129"/>
      <c r="G8" s="129"/>
      <c r="H8" s="129"/>
      <c r="I8" s="129"/>
      <c r="J8" s="129"/>
      <c r="K8" s="129"/>
      <c r="L8" s="129"/>
      <c r="M8" s="129"/>
    </row>
    <row r="9" spans="2:14" ht="24.75" customHeight="1" x14ac:dyDescent="0.25">
      <c r="F9" s="129"/>
      <c r="G9" s="129"/>
      <c r="H9" s="129"/>
      <c r="I9" s="129"/>
      <c r="J9" s="129"/>
      <c r="K9" s="129"/>
      <c r="L9" s="129"/>
      <c r="M9" s="129"/>
    </row>
    <row r="10" spans="2:14" ht="15" customHeight="1" x14ac:dyDescent="0.25">
      <c r="B10" s="150"/>
      <c r="C10" s="150"/>
      <c r="D10" s="86"/>
      <c r="F10" s="84"/>
      <c r="G10" s="84"/>
      <c r="H10" s="84"/>
      <c r="I10" s="84"/>
      <c r="J10" s="84"/>
      <c r="K10" s="84"/>
      <c r="L10" s="84"/>
      <c r="M10" s="84"/>
    </row>
    <row r="11" spans="2:14" ht="18.75" customHeight="1" x14ac:dyDescent="0.25">
      <c r="B11" s="147" t="s">
        <v>43</v>
      </c>
      <c r="C11" s="148"/>
      <c r="D11" s="149"/>
      <c r="F11" s="83"/>
      <c r="G11" s="83"/>
      <c r="H11" s="83"/>
      <c r="I11" s="83"/>
      <c r="J11" s="83"/>
      <c r="K11" s="83"/>
      <c r="L11" s="83"/>
      <c r="M11" s="83"/>
    </row>
    <row r="12" spans="2:14" ht="15" customHeight="1" x14ac:dyDescent="0.25">
      <c r="B12" s="88" t="s">
        <v>44</v>
      </c>
      <c r="D12" s="99">
        <v>100000</v>
      </c>
      <c r="F12" s="83"/>
      <c r="G12" s="83"/>
      <c r="H12" s="83"/>
      <c r="I12" s="83"/>
      <c r="J12" s="83"/>
      <c r="K12" s="83"/>
      <c r="L12" s="83"/>
      <c r="M12" s="83"/>
    </row>
    <row r="13" spans="2:14" ht="15" customHeight="1" x14ac:dyDescent="0.25">
      <c r="B13" s="88" t="s">
        <v>45</v>
      </c>
      <c r="D13" s="120">
        <v>91.55</v>
      </c>
      <c r="F13" s="83"/>
      <c r="G13" s="83"/>
      <c r="H13" s="83"/>
      <c r="I13" s="83"/>
      <c r="J13" s="145" t="s">
        <v>42</v>
      </c>
      <c r="K13" s="146"/>
      <c r="L13" s="83"/>
      <c r="M13" s="151" t="s">
        <v>38</v>
      </c>
      <c r="N13" s="151"/>
    </row>
    <row r="14" spans="2:14" ht="15" customHeight="1" x14ac:dyDescent="0.25">
      <c r="B14" s="89" t="s">
        <v>25</v>
      </c>
      <c r="C14" s="85"/>
      <c r="D14" s="128">
        <f>+N14</f>
        <v>148.04499999999999</v>
      </c>
      <c r="F14" s="83"/>
      <c r="G14" s="83"/>
      <c r="H14" s="83"/>
      <c r="I14" s="83"/>
      <c r="J14" s="88" t="s">
        <v>28</v>
      </c>
      <c r="K14" s="101">
        <v>44761</v>
      </c>
      <c r="L14" s="83"/>
      <c r="M14" s="119" t="s">
        <v>47</v>
      </c>
      <c r="N14" s="121">
        <f>AVERAGE(N15:N17)</f>
        <v>148.04499999999999</v>
      </c>
    </row>
    <row r="15" spans="2:14" ht="15" customHeight="1" x14ac:dyDescent="0.25">
      <c r="B15" s="140" t="s">
        <v>24</v>
      </c>
      <c r="C15" s="141"/>
      <c r="D15" s="100">
        <f>+ROUNDDOWN(D13/D14*D12/100,0)</f>
        <v>618</v>
      </c>
      <c r="E15" s="6"/>
      <c r="F15" s="7"/>
      <c r="G15" s="8"/>
      <c r="H15" s="9"/>
      <c r="J15" s="88" t="s">
        <v>31</v>
      </c>
      <c r="K15" s="102">
        <v>0.596037946428571</v>
      </c>
      <c r="L15" s="11"/>
      <c r="M15" s="117">
        <v>44834</v>
      </c>
      <c r="N15" s="122">
        <v>147.315</v>
      </c>
    </row>
    <row r="16" spans="2:14" ht="15" customHeight="1" x14ac:dyDescent="0.25">
      <c r="B16" s="12" t="s">
        <v>0</v>
      </c>
      <c r="C16" s="13"/>
      <c r="D16" s="87">
        <v>0.02</v>
      </c>
      <c r="E16" s="14"/>
      <c r="F16" s="15" t="s">
        <v>1</v>
      </c>
      <c r="G16" s="16"/>
      <c r="H16" s="17">
        <f>M38</f>
        <v>4.0868327021598816E-2</v>
      </c>
      <c r="I16" s="18"/>
      <c r="J16" s="88" t="s">
        <v>32</v>
      </c>
      <c r="K16" s="102">
        <v>0.06</v>
      </c>
      <c r="L16" s="19"/>
      <c r="M16" s="115">
        <v>44837</v>
      </c>
      <c r="N16" s="123">
        <v>148.2433</v>
      </c>
    </row>
    <row r="17" spans="2:17" ht="15" customHeight="1" x14ac:dyDescent="0.25">
      <c r="B17" s="21" t="s">
        <v>2</v>
      </c>
      <c r="C17" s="22"/>
      <c r="D17" s="23">
        <v>12</v>
      </c>
      <c r="E17" s="6"/>
      <c r="F17" s="24" t="s">
        <v>3</v>
      </c>
      <c r="G17" s="25"/>
      <c r="H17" s="26">
        <f>+((1+H16)^(90/365)-1)/90*365</f>
        <v>4.0253753475559581E-2</v>
      </c>
      <c r="I17" s="27"/>
      <c r="J17" s="88" t="s">
        <v>33</v>
      </c>
      <c r="K17" s="102">
        <f>+K16+K15</f>
        <v>0.65603794642857105</v>
      </c>
      <c r="L17" s="30"/>
      <c r="M17" s="116">
        <v>44838</v>
      </c>
      <c r="N17" s="124">
        <v>148.57669999999999</v>
      </c>
    </row>
    <row r="18" spans="2:17" ht="15" customHeight="1" x14ac:dyDescent="0.25">
      <c r="B18" s="21" t="s">
        <v>4</v>
      </c>
      <c r="C18" s="22"/>
      <c r="D18" s="23" t="s">
        <v>5</v>
      </c>
      <c r="E18" s="33"/>
      <c r="F18" s="34" t="s">
        <v>6</v>
      </c>
      <c r="G18" s="6"/>
      <c r="H18" s="35">
        <f>+M37</f>
        <v>2.215003271885394</v>
      </c>
      <c r="J18" s="88" t="s">
        <v>27</v>
      </c>
      <c r="K18" s="103">
        <v>87.5</v>
      </c>
      <c r="M18" s="10"/>
      <c r="N18" s="32"/>
      <c r="P18" s="36"/>
    </row>
    <row r="19" spans="2:17" ht="15" customHeight="1" x14ac:dyDescent="0.25">
      <c r="B19" s="21" t="s">
        <v>7</v>
      </c>
      <c r="C19" s="22"/>
      <c r="D19" s="23">
        <v>365</v>
      </c>
      <c r="E19" s="33"/>
      <c r="F19" s="34" t="s">
        <v>8</v>
      </c>
      <c r="G19" s="6"/>
      <c r="H19" s="35">
        <f>+H18*12</f>
        <v>26.58003926262473</v>
      </c>
      <c r="I19" s="37"/>
      <c r="J19" s="104" t="s">
        <v>30</v>
      </c>
      <c r="K19" s="105">
        <f>+K18*K17/365*(D20-K14)</f>
        <v>13.210627140410951</v>
      </c>
      <c r="L19" s="31"/>
      <c r="M19" s="10"/>
    </row>
    <row r="20" spans="2:17" ht="15" customHeight="1" x14ac:dyDescent="0.25">
      <c r="B20" s="38" t="s">
        <v>9</v>
      </c>
      <c r="C20" s="39"/>
      <c r="D20" s="40">
        <v>44845</v>
      </c>
      <c r="E20" s="33"/>
      <c r="F20" s="41" t="s">
        <v>10</v>
      </c>
      <c r="G20" s="42"/>
      <c r="H20" s="43">
        <f>H19/(1+H16)</f>
        <v>25.536408950671408</v>
      </c>
      <c r="J20" s="106" t="s">
        <v>23</v>
      </c>
      <c r="K20" s="107">
        <f>+K19+K18</f>
        <v>100.71062714041095</v>
      </c>
      <c r="L20" s="31"/>
      <c r="M20" s="10"/>
    </row>
    <row r="21" spans="2:17" ht="15" customHeight="1" x14ac:dyDescent="0.25">
      <c r="B21" s="6"/>
      <c r="C21" s="6"/>
      <c r="D21" s="44"/>
      <c r="E21" s="6"/>
      <c r="F21" s="45"/>
      <c r="G21" s="25"/>
      <c r="H21" s="46"/>
      <c r="L21" s="47"/>
      <c r="M21" s="20"/>
      <c r="P21" s="36"/>
    </row>
    <row r="22" spans="2:17" ht="22.5" customHeight="1" x14ac:dyDescent="0.25">
      <c r="B22" s="142" t="s">
        <v>46</v>
      </c>
      <c r="C22" s="143"/>
      <c r="D22" s="143"/>
      <c r="E22" s="143"/>
      <c r="F22" s="143"/>
      <c r="G22" s="143"/>
      <c r="H22" s="144"/>
      <c r="J22" s="142" t="s">
        <v>11</v>
      </c>
      <c r="K22" s="143"/>
      <c r="L22" s="143"/>
      <c r="M22" s="143"/>
    </row>
    <row r="23" spans="2:17" ht="30" x14ac:dyDescent="0.25">
      <c r="B23" s="48" t="s">
        <v>12</v>
      </c>
      <c r="C23" s="49" t="s">
        <v>13</v>
      </c>
      <c r="D23" s="50" t="s">
        <v>14</v>
      </c>
      <c r="E23" s="50" t="s">
        <v>15</v>
      </c>
      <c r="F23" s="49" t="s">
        <v>16</v>
      </c>
      <c r="G23" s="50" t="s">
        <v>17</v>
      </c>
      <c r="H23" s="51" t="s">
        <v>18</v>
      </c>
      <c r="I23" s="37"/>
      <c r="J23" s="52">
        <f>+D20</f>
        <v>44845</v>
      </c>
      <c r="K23" s="108">
        <f>-K18/D14*D12/100</f>
        <v>-591.03650916950937</v>
      </c>
      <c r="L23" s="53" t="s">
        <v>19</v>
      </c>
      <c r="M23" s="54" t="s">
        <v>20</v>
      </c>
    </row>
    <row r="24" spans="2:17" ht="15" customHeight="1" x14ac:dyDescent="0.25">
      <c r="B24" s="55">
        <v>1</v>
      </c>
      <c r="C24" s="56">
        <f>+EDATE(D20,3)</f>
        <v>44937</v>
      </c>
      <c r="D24" s="110">
        <f t="shared" ref="D24:D35" si="0">+$D$15*H24</f>
        <v>0</v>
      </c>
      <c r="E24" s="110">
        <f>+D15*$D$16/$D$19*(C24-D20)</f>
        <v>3.1153972602739728</v>
      </c>
      <c r="F24" s="110">
        <f t="shared" ref="F24:F35" si="1">+E24+D24</f>
        <v>3.1153972602739728</v>
      </c>
      <c r="G24" s="110">
        <f>+D15-D24</f>
        <v>618</v>
      </c>
      <c r="H24" s="58">
        <v>0</v>
      </c>
      <c r="I24" s="59"/>
      <c r="J24" s="60">
        <f>+C24</f>
        <v>44937</v>
      </c>
      <c r="K24" s="111">
        <f t="shared" ref="K24:K35" si="2">+F24</f>
        <v>3.1153972602739728</v>
      </c>
      <c r="L24" s="111">
        <f t="shared" ref="L24:L35" si="3">+K24/((1+$H$16)^((J24-$J$23)/$D$19))</f>
        <v>3.0841020535296528</v>
      </c>
      <c r="M24" s="112">
        <f t="shared" ref="M24:M35" si="4">+L24*((J24-$J$23)/$D$19)</f>
        <v>0.77736270938281671</v>
      </c>
      <c r="O24" s="63"/>
      <c r="P24" s="10"/>
      <c r="Q24" s="63"/>
    </row>
    <row r="25" spans="2:17" ht="15" customHeight="1" x14ac:dyDescent="0.25">
      <c r="B25" s="55">
        <f t="shared" ref="B25:B35" si="5">+B24+1</f>
        <v>2</v>
      </c>
      <c r="C25" s="56">
        <f>+EDATE(C24,3)</f>
        <v>45027</v>
      </c>
      <c r="D25" s="110">
        <f t="shared" si="0"/>
        <v>0</v>
      </c>
      <c r="E25" s="110">
        <f t="shared" ref="E25:E35" si="6">+G24*$D$16/$D$19*(C25-C24)</f>
        <v>3.0476712328767124</v>
      </c>
      <c r="F25" s="110">
        <f t="shared" si="1"/>
        <v>3.0476712328767124</v>
      </c>
      <c r="G25" s="110">
        <f t="shared" ref="G25:G35" si="7">+G24-D25</f>
        <v>618</v>
      </c>
      <c r="H25" s="58">
        <v>0</v>
      </c>
      <c r="I25" s="59"/>
      <c r="J25" s="60">
        <f t="shared" ref="J25:J35" si="8">+C25</f>
        <v>45027</v>
      </c>
      <c r="K25" s="111">
        <f t="shared" si="2"/>
        <v>3.0476712328767124</v>
      </c>
      <c r="L25" s="111">
        <f t="shared" si="3"/>
        <v>2.9874046240178278</v>
      </c>
      <c r="M25" s="112">
        <f>+L25*((J25-$J$23)/$D$19)</f>
        <v>1.4896099769075197</v>
      </c>
      <c r="O25" s="63"/>
      <c r="P25" s="10"/>
      <c r="Q25" s="63"/>
    </row>
    <row r="26" spans="2:17" ht="15" customHeight="1" x14ac:dyDescent="0.25">
      <c r="B26" s="55">
        <f t="shared" si="5"/>
        <v>3</v>
      </c>
      <c r="C26" s="56">
        <f t="shared" ref="C26:C34" si="9">+EDATE(C25,3)</f>
        <v>45118</v>
      </c>
      <c r="D26" s="110">
        <f t="shared" si="0"/>
        <v>0</v>
      </c>
      <c r="E26" s="110">
        <f t="shared" si="6"/>
        <v>3.0815342465753424</v>
      </c>
      <c r="F26" s="110">
        <f t="shared" si="1"/>
        <v>3.0815342465753424</v>
      </c>
      <c r="G26" s="110">
        <f t="shared" si="7"/>
        <v>618</v>
      </c>
      <c r="H26" s="58">
        <v>0</v>
      </c>
      <c r="I26" s="59"/>
      <c r="J26" s="60">
        <f t="shared" si="8"/>
        <v>45118</v>
      </c>
      <c r="K26" s="111">
        <f t="shared" si="2"/>
        <v>3.0815342465753424</v>
      </c>
      <c r="L26" s="111">
        <f t="shared" si="3"/>
        <v>2.9905832623462141</v>
      </c>
      <c r="M26" s="112">
        <f t="shared" si="4"/>
        <v>2.2367924126589491</v>
      </c>
      <c r="O26" s="63"/>
      <c r="P26" s="10"/>
      <c r="Q26" s="63"/>
    </row>
    <row r="27" spans="2:17" ht="15" customHeight="1" x14ac:dyDescent="0.25">
      <c r="B27" s="55">
        <f t="shared" si="5"/>
        <v>4</v>
      </c>
      <c r="C27" s="56">
        <f t="shared" si="9"/>
        <v>45210</v>
      </c>
      <c r="D27" s="110">
        <f t="shared" si="0"/>
        <v>0</v>
      </c>
      <c r="E27" s="110">
        <f t="shared" si="6"/>
        <v>3.1153972602739728</v>
      </c>
      <c r="F27" s="110">
        <f t="shared" si="1"/>
        <v>3.1153972602739728</v>
      </c>
      <c r="G27" s="110">
        <f t="shared" si="7"/>
        <v>618</v>
      </c>
      <c r="H27" s="58">
        <v>0</v>
      </c>
      <c r="I27" s="59"/>
      <c r="J27" s="60">
        <f t="shared" si="8"/>
        <v>45210</v>
      </c>
      <c r="K27" s="111">
        <f t="shared" si="2"/>
        <v>3.1153972602739728</v>
      </c>
      <c r="L27" s="111">
        <f t="shared" si="3"/>
        <v>2.9930752808941277</v>
      </c>
      <c r="M27" s="112">
        <f t="shared" si="4"/>
        <v>2.9930752808941277</v>
      </c>
      <c r="O27" s="63"/>
      <c r="P27" s="10"/>
      <c r="Q27" s="63"/>
    </row>
    <row r="28" spans="2:17" ht="15" customHeight="1" x14ac:dyDescent="0.25">
      <c r="B28" s="55">
        <f t="shared" si="5"/>
        <v>5</v>
      </c>
      <c r="C28" s="56">
        <f t="shared" si="9"/>
        <v>45302</v>
      </c>
      <c r="D28" s="110">
        <f t="shared" si="0"/>
        <v>0</v>
      </c>
      <c r="E28" s="110">
        <f t="shared" si="6"/>
        <v>3.1153972602739728</v>
      </c>
      <c r="F28" s="110">
        <f t="shared" si="1"/>
        <v>3.1153972602739728</v>
      </c>
      <c r="G28" s="110">
        <f t="shared" si="7"/>
        <v>618</v>
      </c>
      <c r="H28" s="58">
        <v>0</v>
      </c>
      <c r="I28" s="59"/>
      <c r="J28" s="60">
        <f t="shared" si="8"/>
        <v>45302</v>
      </c>
      <c r="K28" s="111">
        <f t="shared" si="2"/>
        <v>3.1153972602739728</v>
      </c>
      <c r="L28" s="111">
        <f t="shared" si="3"/>
        <v>2.9630088393165748</v>
      </c>
      <c r="M28" s="112">
        <f t="shared" si="4"/>
        <v>3.7098494234730817</v>
      </c>
      <c r="O28" s="63"/>
      <c r="P28" s="10"/>
      <c r="Q28" s="63"/>
    </row>
    <row r="29" spans="2:17" ht="15" customHeight="1" x14ac:dyDescent="0.25">
      <c r="B29" s="55">
        <f t="shared" si="5"/>
        <v>6</v>
      </c>
      <c r="C29" s="56">
        <f t="shared" si="9"/>
        <v>45393</v>
      </c>
      <c r="D29" s="110">
        <f>+$D$15*H29</f>
        <v>86.52000000000001</v>
      </c>
      <c r="E29" s="110">
        <f t="shared" si="6"/>
        <v>3.0815342465753424</v>
      </c>
      <c r="F29" s="110">
        <f t="shared" si="1"/>
        <v>89.601534246575355</v>
      </c>
      <c r="G29" s="110">
        <f t="shared" si="7"/>
        <v>531.48</v>
      </c>
      <c r="H29" s="58">
        <v>0.14000000000000001</v>
      </c>
      <c r="I29" s="59"/>
      <c r="J29" s="60">
        <f t="shared" si="8"/>
        <v>45393</v>
      </c>
      <c r="K29" s="111">
        <f t="shared" si="2"/>
        <v>89.601534246575355</v>
      </c>
      <c r="L29" s="111">
        <f>+K29/((1+$H$16)^((J29-$J$23)/$D$19))</f>
        <v>84.371918827234595</v>
      </c>
      <c r="M29" s="112">
        <f t="shared" si="4"/>
        <v>126.67345621184811</v>
      </c>
      <c r="O29" s="63"/>
      <c r="P29" s="10"/>
      <c r="Q29" s="63"/>
    </row>
    <row r="30" spans="2:17" ht="15" customHeight="1" x14ac:dyDescent="0.25">
      <c r="B30" s="55">
        <f t="shared" si="5"/>
        <v>7</v>
      </c>
      <c r="C30" s="56">
        <f t="shared" si="9"/>
        <v>45484</v>
      </c>
      <c r="D30" s="110">
        <f t="shared" si="0"/>
        <v>86.52000000000001</v>
      </c>
      <c r="E30" s="110">
        <f t="shared" si="6"/>
        <v>2.6501194520547942</v>
      </c>
      <c r="F30" s="110">
        <f t="shared" si="1"/>
        <v>89.170119452054806</v>
      </c>
      <c r="G30" s="110">
        <f t="shared" si="7"/>
        <v>444.96000000000004</v>
      </c>
      <c r="H30" s="58">
        <f>+H29</f>
        <v>0.14000000000000001</v>
      </c>
      <c r="I30" s="59"/>
      <c r="J30" s="60">
        <f t="shared" si="8"/>
        <v>45484</v>
      </c>
      <c r="K30" s="111">
        <f t="shared" si="2"/>
        <v>89.170119452054806</v>
      </c>
      <c r="L30" s="111">
        <f t="shared" si="3"/>
        <v>83.131342683434596</v>
      </c>
      <c r="M30" s="112">
        <f t="shared" si="4"/>
        <v>145.53678897182112</v>
      </c>
      <c r="O30" s="63"/>
      <c r="P30" s="10"/>
      <c r="Q30" s="63"/>
    </row>
    <row r="31" spans="2:17" ht="15" customHeight="1" x14ac:dyDescent="0.25">
      <c r="B31" s="55">
        <f t="shared" si="5"/>
        <v>8</v>
      </c>
      <c r="C31" s="56">
        <f t="shared" si="9"/>
        <v>45576</v>
      </c>
      <c r="D31" s="110">
        <f t="shared" si="0"/>
        <v>86.52000000000001</v>
      </c>
      <c r="E31" s="110">
        <f t="shared" si="6"/>
        <v>2.2430860273972604</v>
      </c>
      <c r="F31" s="110">
        <f t="shared" si="1"/>
        <v>88.763086027397264</v>
      </c>
      <c r="G31" s="110">
        <f t="shared" si="7"/>
        <v>358.44000000000005</v>
      </c>
      <c r="H31" s="58">
        <f>+H30</f>
        <v>0.14000000000000001</v>
      </c>
      <c r="I31" s="59"/>
      <c r="J31" s="60">
        <f t="shared" si="8"/>
        <v>45576</v>
      </c>
      <c r="K31" s="111">
        <f t="shared" si="2"/>
        <v>88.763086027397264</v>
      </c>
      <c r="L31" s="111">
        <f t="shared" si="3"/>
        <v>81.920604130629414</v>
      </c>
      <c r="M31" s="112">
        <f t="shared" si="4"/>
        <v>164.06564827257563</v>
      </c>
      <c r="O31" s="63"/>
      <c r="P31" s="10"/>
      <c r="Q31" s="63"/>
    </row>
    <row r="32" spans="2:17" ht="15" customHeight="1" x14ac:dyDescent="0.25">
      <c r="B32" s="55">
        <f t="shared" si="5"/>
        <v>9</v>
      </c>
      <c r="C32" s="56">
        <f t="shared" si="9"/>
        <v>45668</v>
      </c>
      <c r="D32" s="110">
        <f t="shared" si="0"/>
        <v>86.52000000000001</v>
      </c>
      <c r="E32" s="110">
        <f t="shared" si="6"/>
        <v>1.8069304109589042</v>
      </c>
      <c r="F32" s="110">
        <f t="shared" si="1"/>
        <v>88.326930410958909</v>
      </c>
      <c r="G32" s="110">
        <f t="shared" si="7"/>
        <v>271.92000000000007</v>
      </c>
      <c r="H32" s="58">
        <f>+H31</f>
        <v>0.14000000000000001</v>
      </c>
      <c r="I32" s="59"/>
      <c r="J32" s="60">
        <f>+C32+2</f>
        <v>45670</v>
      </c>
      <c r="K32" s="111">
        <f t="shared" si="2"/>
        <v>88.326930410958909</v>
      </c>
      <c r="L32" s="111">
        <f t="shared" si="3"/>
        <v>80.681484186213055</v>
      </c>
      <c r="M32" s="112">
        <f t="shared" si="4"/>
        <v>182.36225877705692</v>
      </c>
      <c r="O32" s="63"/>
      <c r="P32" s="10"/>
      <c r="Q32" s="63"/>
    </row>
    <row r="33" spans="2:17" ht="15" customHeight="1" x14ac:dyDescent="0.25">
      <c r="B33" s="55">
        <f t="shared" si="5"/>
        <v>10</v>
      </c>
      <c r="C33" s="56">
        <f t="shared" si="9"/>
        <v>45758</v>
      </c>
      <c r="D33" s="110">
        <f t="shared" si="0"/>
        <v>86.52000000000001</v>
      </c>
      <c r="E33" s="110">
        <f t="shared" si="6"/>
        <v>1.3409753424657538</v>
      </c>
      <c r="F33" s="110">
        <f t="shared" si="1"/>
        <v>87.860975342465764</v>
      </c>
      <c r="G33" s="110">
        <f t="shared" si="7"/>
        <v>185.40000000000006</v>
      </c>
      <c r="H33" s="58">
        <f>+H32</f>
        <v>0.14000000000000001</v>
      </c>
      <c r="I33" s="59"/>
      <c r="J33" s="60">
        <f t="shared" si="8"/>
        <v>45758</v>
      </c>
      <c r="K33" s="111">
        <f t="shared" si="2"/>
        <v>87.860975342465764</v>
      </c>
      <c r="L33" s="111">
        <f t="shared" si="3"/>
        <v>79.484547584607583</v>
      </c>
      <c r="M33" s="112">
        <f t="shared" si="4"/>
        <v>198.82025190341568</v>
      </c>
      <c r="O33" s="63"/>
      <c r="P33" s="10"/>
      <c r="Q33" s="63"/>
    </row>
    <row r="34" spans="2:17" ht="15" customHeight="1" x14ac:dyDescent="0.25">
      <c r="B34" s="55">
        <f t="shared" si="5"/>
        <v>11</v>
      </c>
      <c r="C34" s="56">
        <f t="shared" si="9"/>
        <v>45849</v>
      </c>
      <c r="D34" s="110">
        <f t="shared" si="0"/>
        <v>86.52000000000001</v>
      </c>
      <c r="E34" s="110">
        <f t="shared" si="6"/>
        <v>0.92446027397260322</v>
      </c>
      <c r="F34" s="110">
        <f t="shared" si="1"/>
        <v>87.444460273972609</v>
      </c>
      <c r="G34" s="110">
        <f t="shared" si="7"/>
        <v>98.880000000000052</v>
      </c>
      <c r="H34" s="58">
        <f>+H33</f>
        <v>0.14000000000000001</v>
      </c>
      <c r="I34" s="59"/>
      <c r="J34" s="60">
        <f t="shared" si="8"/>
        <v>45849</v>
      </c>
      <c r="K34" s="111">
        <f t="shared" si="2"/>
        <v>87.444460273972609</v>
      </c>
      <c r="L34" s="111">
        <f t="shared" si="3"/>
        <v>78.321672818693756</v>
      </c>
      <c r="M34" s="112">
        <f t="shared" si="4"/>
        <v>215.43824523279048</v>
      </c>
      <c r="O34" s="63"/>
      <c r="P34" s="10"/>
      <c r="Q34" s="63"/>
    </row>
    <row r="35" spans="2:17" ht="15" customHeight="1" x14ac:dyDescent="0.25">
      <c r="B35" s="55">
        <f t="shared" si="5"/>
        <v>12</v>
      </c>
      <c r="C35" s="56">
        <f>+EDATE(C34,3)+2</f>
        <v>45943</v>
      </c>
      <c r="D35" s="110">
        <f t="shared" si="0"/>
        <v>98.88</v>
      </c>
      <c r="E35" s="110">
        <f t="shared" si="6"/>
        <v>0.50929972602739759</v>
      </c>
      <c r="F35" s="110">
        <f t="shared" si="1"/>
        <v>99.389299726027389</v>
      </c>
      <c r="G35" s="110">
        <f t="shared" si="7"/>
        <v>0</v>
      </c>
      <c r="H35" s="58">
        <v>0.16</v>
      </c>
      <c r="I35" s="59"/>
      <c r="J35" s="60">
        <f t="shared" si="8"/>
        <v>45943</v>
      </c>
      <c r="K35" s="111">
        <f t="shared" si="2"/>
        <v>99.389299726027389</v>
      </c>
      <c r="L35" s="111">
        <f t="shared" si="3"/>
        <v>88.106768175048416</v>
      </c>
      <c r="M35" s="112">
        <f t="shared" si="4"/>
        <v>265.04446974302232</v>
      </c>
      <c r="O35" s="63"/>
      <c r="P35" s="10"/>
      <c r="Q35" s="63"/>
    </row>
    <row r="36" spans="2:17" ht="15" customHeight="1" x14ac:dyDescent="0.25">
      <c r="B36" s="64"/>
      <c r="C36" s="64"/>
      <c r="D36" s="66">
        <f>SUM(D24:D35)</f>
        <v>618</v>
      </c>
      <c r="E36" s="66">
        <f>SUM(E24:E35)</f>
        <v>28.031802739726032</v>
      </c>
      <c r="F36" s="66">
        <f>SUM(F24:F35)</f>
        <v>646.031802739726</v>
      </c>
      <c r="G36" s="66"/>
      <c r="H36" s="67">
        <f>SUM(H24:H35)</f>
        <v>1</v>
      </c>
      <c r="I36" s="68"/>
      <c r="J36" s="69"/>
      <c r="K36" s="70"/>
      <c r="L36" s="70">
        <f>SUM(L24:L35)</f>
        <v>591.03651246596587</v>
      </c>
      <c r="M36" s="113">
        <f>SUM(M24:M35)</f>
        <v>1309.1478089158468</v>
      </c>
      <c r="P36" s="10"/>
      <c r="Q36" s="63"/>
    </row>
    <row r="37" spans="2:17" ht="15" customHeight="1" x14ac:dyDescent="0.25">
      <c r="C37" s="36"/>
      <c r="D37" s="10"/>
      <c r="H37" s="30"/>
      <c r="K37" s="73" t="s">
        <v>6</v>
      </c>
      <c r="L37" s="74"/>
      <c r="M37" s="75">
        <f>+M36/L36</f>
        <v>2.215003271885394</v>
      </c>
      <c r="P37" s="10"/>
      <c r="Q37" s="76"/>
    </row>
    <row r="38" spans="2:17" ht="15" customHeight="1" x14ac:dyDescent="0.25">
      <c r="C38" s="77"/>
      <c r="D38" s="10"/>
      <c r="E38" s="36"/>
      <c r="K38" s="73" t="s">
        <v>1</v>
      </c>
      <c r="L38" s="74"/>
      <c r="M38" s="78">
        <f>XIRR(K23:K35,J23:J35)</f>
        <v>4.0868327021598816E-2</v>
      </c>
      <c r="P38" s="10"/>
    </row>
    <row r="39" spans="2:17" ht="15" customHeight="1" x14ac:dyDescent="0.25">
      <c r="B39" s="130" t="s">
        <v>21</v>
      </c>
      <c r="C39" s="131"/>
      <c r="D39" s="131"/>
      <c r="E39" s="131"/>
      <c r="F39" s="131"/>
      <c r="G39" s="131"/>
      <c r="H39" s="131"/>
      <c r="I39" s="132"/>
      <c r="P39" s="10"/>
    </row>
    <row r="40" spans="2:17" ht="15" customHeight="1" x14ac:dyDescent="0.25">
      <c r="B40" s="133"/>
      <c r="C40" s="134"/>
      <c r="D40" s="134"/>
      <c r="E40" s="134"/>
      <c r="F40" s="134"/>
      <c r="G40" s="134"/>
      <c r="H40" s="134"/>
      <c r="I40" s="135"/>
      <c r="J40" s="79"/>
      <c r="P40" s="10"/>
    </row>
    <row r="41" spans="2:17" ht="15" customHeight="1" x14ac:dyDescent="0.25">
      <c r="B41" s="133"/>
      <c r="C41" s="134"/>
      <c r="D41" s="134"/>
      <c r="E41" s="134"/>
      <c r="F41" s="134"/>
      <c r="G41" s="134"/>
      <c r="H41" s="134"/>
      <c r="I41" s="135"/>
      <c r="P41" s="10"/>
    </row>
    <row r="42" spans="2:17" ht="15" customHeight="1" x14ac:dyDescent="0.25">
      <c r="B42" s="133"/>
      <c r="C42" s="134"/>
      <c r="D42" s="134"/>
      <c r="E42" s="134"/>
      <c r="F42" s="134"/>
      <c r="G42" s="134"/>
      <c r="H42" s="134"/>
      <c r="I42" s="135"/>
      <c r="P42" s="10"/>
    </row>
    <row r="43" spans="2:17" ht="15" customHeight="1" x14ac:dyDescent="0.25">
      <c r="B43" s="136"/>
      <c r="C43" s="137"/>
      <c r="D43" s="137"/>
      <c r="E43" s="137"/>
      <c r="F43" s="137"/>
      <c r="G43" s="137"/>
      <c r="H43" s="137"/>
      <c r="I43" s="138"/>
      <c r="P43" s="10"/>
    </row>
    <row r="44" spans="2:17" ht="15" customHeight="1" x14ac:dyDescent="0.25">
      <c r="B44" s="130" t="s">
        <v>22</v>
      </c>
      <c r="C44" s="131"/>
      <c r="D44" s="131"/>
      <c r="E44" s="131"/>
      <c r="F44" s="131"/>
      <c r="G44" s="131"/>
      <c r="H44" s="131"/>
      <c r="I44" s="132"/>
      <c r="P44" s="10"/>
    </row>
    <row r="45" spans="2:17" ht="15" customHeight="1" x14ac:dyDescent="0.25">
      <c r="B45" s="133"/>
      <c r="C45" s="134"/>
      <c r="D45" s="134"/>
      <c r="E45" s="134"/>
      <c r="F45" s="134"/>
      <c r="G45" s="134"/>
      <c r="H45" s="134"/>
      <c r="I45" s="135"/>
      <c r="P45" s="10"/>
    </row>
    <row r="46" spans="2:17" ht="15" customHeight="1" x14ac:dyDescent="0.25">
      <c r="B46" s="133"/>
      <c r="C46" s="134"/>
      <c r="D46" s="134"/>
      <c r="E46" s="134"/>
      <c r="F46" s="134"/>
      <c r="G46" s="134"/>
      <c r="H46" s="134"/>
      <c r="I46" s="135"/>
      <c r="P46" s="10"/>
    </row>
    <row r="47" spans="2:17" ht="15" customHeight="1" x14ac:dyDescent="0.25">
      <c r="B47" s="133"/>
      <c r="C47" s="134"/>
      <c r="D47" s="134"/>
      <c r="E47" s="134"/>
      <c r="F47" s="134"/>
      <c r="G47" s="134"/>
      <c r="H47" s="134"/>
      <c r="I47" s="135"/>
      <c r="P47" s="10"/>
    </row>
    <row r="48" spans="2:17" ht="15" customHeight="1" x14ac:dyDescent="0.25">
      <c r="B48" s="133"/>
      <c r="C48" s="134"/>
      <c r="D48" s="134"/>
      <c r="E48" s="134"/>
      <c r="F48" s="134"/>
      <c r="G48" s="134"/>
      <c r="H48" s="134"/>
      <c r="I48" s="135"/>
      <c r="P48" s="10"/>
    </row>
    <row r="49" spans="2:16" ht="15" customHeight="1" x14ac:dyDescent="0.25">
      <c r="B49" s="133"/>
      <c r="C49" s="134"/>
      <c r="D49" s="134"/>
      <c r="E49" s="134"/>
      <c r="F49" s="134"/>
      <c r="G49" s="134"/>
      <c r="H49" s="134"/>
      <c r="I49" s="135"/>
      <c r="P49" s="10"/>
    </row>
    <row r="50" spans="2:16" ht="15" customHeight="1" x14ac:dyDescent="0.25">
      <c r="B50" s="133"/>
      <c r="C50" s="134"/>
      <c r="D50" s="134"/>
      <c r="E50" s="134"/>
      <c r="F50" s="134"/>
      <c r="G50" s="134"/>
      <c r="H50" s="134"/>
      <c r="I50" s="135"/>
      <c r="P50" s="10"/>
    </row>
    <row r="51" spans="2:16" ht="15" customHeight="1" x14ac:dyDescent="0.25">
      <c r="B51" s="136"/>
      <c r="C51" s="137"/>
      <c r="D51" s="137"/>
      <c r="E51" s="137"/>
      <c r="F51" s="137"/>
      <c r="G51" s="137"/>
      <c r="H51" s="137"/>
      <c r="I51" s="138"/>
      <c r="P51" s="10"/>
    </row>
    <row r="52" spans="2:16" ht="15" customHeight="1" x14ac:dyDescent="0.25">
      <c r="D52" s="10"/>
      <c r="P52" s="10"/>
    </row>
    <row r="53" spans="2:16" ht="15" customHeight="1" x14ac:dyDescent="0.25">
      <c r="D53" s="10"/>
      <c r="P53" s="10"/>
    </row>
    <row r="54" spans="2:16" ht="15" customHeight="1" x14ac:dyDescent="0.25">
      <c r="B54" s="90"/>
      <c r="D54" s="10"/>
      <c r="P54" s="10"/>
    </row>
    <row r="55" spans="2:16" x14ac:dyDescent="0.25">
      <c r="B55" s="91"/>
      <c r="D55" s="10"/>
      <c r="P55" s="10"/>
    </row>
    <row r="56" spans="2:16" x14ac:dyDescent="0.25">
      <c r="B56" s="139"/>
      <c r="C56" s="139"/>
      <c r="D56" s="92"/>
      <c r="P56" s="10"/>
    </row>
    <row r="57" spans="2:16" x14ac:dyDescent="0.25">
      <c r="D57" s="93"/>
      <c r="P57" s="10"/>
    </row>
    <row r="58" spans="2:16" x14ac:dyDescent="0.25">
      <c r="D58" s="80"/>
      <c r="P58" s="10"/>
    </row>
    <row r="59" spans="2:16" x14ac:dyDescent="0.25">
      <c r="D59" s="81"/>
      <c r="P59" s="10"/>
    </row>
    <row r="60" spans="2:16" x14ac:dyDescent="0.25">
      <c r="D60" s="80"/>
      <c r="P60" s="10"/>
    </row>
    <row r="61" spans="2:16" x14ac:dyDescent="0.25">
      <c r="D61" s="94"/>
      <c r="P61" s="10"/>
    </row>
    <row r="62" spans="2:16" x14ac:dyDescent="0.25">
      <c r="D62" s="95"/>
      <c r="P62" s="10"/>
    </row>
    <row r="63" spans="2:16" x14ac:dyDescent="0.25">
      <c r="D63" s="10"/>
      <c r="P63" s="10"/>
    </row>
    <row r="64" spans="2:16" x14ac:dyDescent="0.25">
      <c r="D64" s="96"/>
      <c r="P64" s="10"/>
    </row>
    <row r="65" spans="2:16" x14ac:dyDescent="0.25">
      <c r="B65" s="97"/>
      <c r="D65" s="10"/>
      <c r="P65" s="10"/>
    </row>
    <row r="66" spans="2:16" x14ac:dyDescent="0.25">
      <c r="B66" s="82"/>
      <c r="D66" s="10"/>
      <c r="P66" s="10"/>
    </row>
    <row r="67" spans="2:16" x14ac:dyDescent="0.25">
      <c r="B67" s="36"/>
      <c r="D67" s="10"/>
      <c r="P67" s="10"/>
    </row>
    <row r="68" spans="2:16" x14ac:dyDescent="0.25">
      <c r="D68" s="10"/>
      <c r="P68" s="10"/>
    </row>
    <row r="69" spans="2:16" x14ac:dyDescent="0.25">
      <c r="D69" s="10"/>
      <c r="P69" s="10"/>
    </row>
    <row r="70" spans="2:16" x14ac:dyDescent="0.25">
      <c r="D70" s="10"/>
      <c r="P70" s="10"/>
    </row>
    <row r="71" spans="2:16" x14ac:dyDescent="0.25">
      <c r="D71" s="10"/>
      <c r="P71" s="10"/>
    </row>
    <row r="72" spans="2:16" x14ac:dyDescent="0.25">
      <c r="D72" s="10"/>
      <c r="P72" s="10"/>
    </row>
    <row r="73" spans="2:16" x14ac:dyDescent="0.25">
      <c r="D73" s="10"/>
      <c r="P73" s="10"/>
    </row>
    <row r="74" spans="2:16" x14ac:dyDescent="0.25">
      <c r="D74" s="10"/>
      <c r="P74" s="10"/>
    </row>
    <row r="75" spans="2:16" x14ac:dyDescent="0.25">
      <c r="D75" s="10"/>
      <c r="P75" s="10"/>
    </row>
    <row r="76" spans="2:16" x14ac:dyDescent="0.25">
      <c r="D76" s="10"/>
      <c r="P76" s="10"/>
    </row>
    <row r="77" spans="2:16" x14ac:dyDescent="0.25">
      <c r="D77" s="10"/>
      <c r="P77" s="10"/>
    </row>
    <row r="78" spans="2:16" x14ac:dyDescent="0.25">
      <c r="D78" s="10"/>
      <c r="P78" s="10"/>
    </row>
    <row r="79" spans="2:16" x14ac:dyDescent="0.25">
      <c r="D79" s="10"/>
      <c r="P79" s="10"/>
    </row>
    <row r="80" spans="2:16" x14ac:dyDescent="0.25">
      <c r="D80" s="10"/>
      <c r="P80" s="10"/>
    </row>
    <row r="81" spans="4:16" x14ac:dyDescent="0.25">
      <c r="D81" s="10"/>
      <c r="P81" s="10"/>
    </row>
    <row r="82" spans="4:16" x14ac:dyDescent="0.25">
      <c r="D82" s="10"/>
      <c r="P82" s="10"/>
    </row>
    <row r="83" spans="4:16" x14ac:dyDescent="0.25">
      <c r="D83" s="10"/>
      <c r="P83" s="10"/>
    </row>
    <row r="84" spans="4:16" x14ac:dyDescent="0.25">
      <c r="D84" s="10"/>
      <c r="P84" s="10"/>
    </row>
    <row r="85" spans="4:16" x14ac:dyDescent="0.25">
      <c r="D85" s="10"/>
      <c r="P85" s="10"/>
    </row>
    <row r="86" spans="4:16" x14ac:dyDescent="0.25">
      <c r="D86" s="10"/>
      <c r="P86" s="10"/>
    </row>
    <row r="87" spans="4:16" x14ac:dyDescent="0.25">
      <c r="D87" s="10"/>
      <c r="P87" s="10"/>
    </row>
    <row r="88" spans="4:16" x14ac:dyDescent="0.25">
      <c r="D88" s="10"/>
      <c r="P88" s="10"/>
    </row>
    <row r="89" spans="4:16" x14ac:dyDescent="0.25">
      <c r="D89" s="10"/>
      <c r="P89" s="10"/>
    </row>
    <row r="90" spans="4:16" x14ac:dyDescent="0.25">
      <c r="D90" s="10"/>
      <c r="P90" s="10"/>
    </row>
    <row r="91" spans="4:16" x14ac:dyDescent="0.25">
      <c r="D91" s="10"/>
      <c r="P91" s="10"/>
    </row>
    <row r="92" spans="4:16" x14ac:dyDescent="0.25">
      <c r="D92" s="10"/>
      <c r="P92" s="10"/>
    </row>
    <row r="93" spans="4:16" x14ac:dyDescent="0.25">
      <c r="D93" s="10"/>
      <c r="P93" s="10"/>
    </row>
    <row r="94" spans="4:16" x14ac:dyDescent="0.25">
      <c r="D94" s="10"/>
      <c r="P94" s="10"/>
    </row>
    <row r="95" spans="4:16" x14ac:dyDescent="0.25">
      <c r="D95" s="10"/>
      <c r="P95" s="10"/>
    </row>
    <row r="96" spans="4:16" x14ac:dyDescent="0.25">
      <c r="D96" s="10"/>
      <c r="P96" s="10"/>
    </row>
    <row r="97" spans="4:16" x14ac:dyDescent="0.25">
      <c r="D97" s="10"/>
      <c r="P97" s="10"/>
    </row>
    <row r="98" spans="4:16" x14ac:dyDescent="0.25">
      <c r="D98" s="10"/>
      <c r="P98" s="10"/>
    </row>
    <row r="99" spans="4:16" x14ac:dyDescent="0.25">
      <c r="D99" s="10"/>
      <c r="P99" s="10"/>
    </row>
    <row r="100" spans="4:16" x14ac:dyDescent="0.25">
      <c r="D100" s="10"/>
      <c r="P100" s="10"/>
    </row>
    <row r="101" spans="4:16" x14ac:dyDescent="0.25">
      <c r="D101" s="10"/>
      <c r="P101" s="10"/>
    </row>
    <row r="102" spans="4:16" x14ac:dyDescent="0.25">
      <c r="D102" s="10"/>
      <c r="P102" s="10"/>
    </row>
    <row r="103" spans="4:16" x14ac:dyDescent="0.25">
      <c r="D103" s="10"/>
      <c r="P103" s="10"/>
    </row>
    <row r="104" spans="4:16" x14ac:dyDescent="0.25">
      <c r="D104" s="10"/>
      <c r="P104" s="10"/>
    </row>
    <row r="105" spans="4:16" x14ac:dyDescent="0.25">
      <c r="D105" s="10"/>
      <c r="P105" s="10"/>
    </row>
    <row r="106" spans="4:16" x14ac:dyDescent="0.25">
      <c r="D106" s="10"/>
      <c r="P106" s="10"/>
    </row>
    <row r="107" spans="4:16" x14ac:dyDescent="0.25">
      <c r="D107" s="10"/>
      <c r="P107" s="10"/>
    </row>
    <row r="108" spans="4:16" x14ac:dyDescent="0.25">
      <c r="D108" s="10"/>
      <c r="P108" s="10"/>
    </row>
    <row r="109" spans="4:16" x14ac:dyDescent="0.25">
      <c r="D109" s="10"/>
      <c r="P109" s="10"/>
    </row>
    <row r="110" spans="4:16" x14ac:dyDescent="0.25">
      <c r="D110" s="10"/>
      <c r="P110" s="10"/>
    </row>
    <row r="111" spans="4:16" x14ac:dyDescent="0.25">
      <c r="D111" s="10"/>
      <c r="P111" s="10"/>
    </row>
    <row r="112" spans="4:16" x14ac:dyDescent="0.25">
      <c r="D112" s="10"/>
      <c r="P112" s="10"/>
    </row>
    <row r="113" spans="4:16" x14ac:dyDescent="0.25">
      <c r="D113" s="10"/>
      <c r="P113" s="10"/>
    </row>
    <row r="114" spans="4:16" x14ac:dyDescent="0.25">
      <c r="D114" s="10"/>
      <c r="P114" s="10"/>
    </row>
    <row r="115" spans="4:16" x14ac:dyDescent="0.25">
      <c r="D115" s="10"/>
      <c r="P115" s="10"/>
    </row>
    <row r="116" spans="4:16" x14ac:dyDescent="0.25">
      <c r="D116" s="10"/>
      <c r="P116" s="10"/>
    </row>
    <row r="117" spans="4:16" x14ac:dyDescent="0.25">
      <c r="D117" s="10"/>
      <c r="P117" s="10"/>
    </row>
    <row r="118" spans="4:16" x14ac:dyDescent="0.25">
      <c r="D118" s="10"/>
    </row>
    <row r="119" spans="4:16" x14ac:dyDescent="0.25">
      <c r="D119" s="10"/>
    </row>
    <row r="120" spans="4:16" x14ac:dyDescent="0.25">
      <c r="D120" s="10"/>
    </row>
    <row r="121" spans="4:16" x14ac:dyDescent="0.25">
      <c r="D121" s="10"/>
    </row>
    <row r="122" spans="4:16" x14ac:dyDescent="0.25">
      <c r="D122" s="10"/>
    </row>
    <row r="123" spans="4:16" x14ac:dyDescent="0.25">
      <c r="D123" s="10"/>
    </row>
    <row r="124" spans="4:16" x14ac:dyDescent="0.25">
      <c r="D124" s="10"/>
    </row>
    <row r="125" spans="4:16" x14ac:dyDescent="0.25">
      <c r="D125" s="10"/>
    </row>
    <row r="126" spans="4:16" x14ac:dyDescent="0.25">
      <c r="D126" s="10"/>
    </row>
    <row r="127" spans="4:16" x14ac:dyDescent="0.25">
      <c r="D127" s="10"/>
    </row>
    <row r="128" spans="4:16"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sheetData>
  <mergeCells count="11">
    <mergeCell ref="B15:C15"/>
    <mergeCell ref="B10:C10"/>
    <mergeCell ref="B11:D11"/>
    <mergeCell ref="J13:K13"/>
    <mergeCell ref="F6:M9"/>
    <mergeCell ref="M13:N13"/>
    <mergeCell ref="B22:H22"/>
    <mergeCell ref="J22:M22"/>
    <mergeCell ref="B39:I43"/>
    <mergeCell ref="B44:I51"/>
    <mergeCell ref="B56:C56"/>
  </mergeCells>
  <pageMargins left="0.7" right="0.7" top="0.75" bottom="0.75" header="0.3" footer="0.3"/>
  <ignoredErrors>
    <ignoredError sqref="J32"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Clase I NM</vt:lpstr>
      <vt:lpstr>Clase I - Canje ON Clase III</vt:lpstr>
      <vt:lpstr>Clase I - Canje ON Clase 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dc:creator>
  <cp:lastModifiedBy>Luis Jose Gomez Tovar</cp:lastModifiedBy>
  <dcterms:created xsi:type="dcterms:W3CDTF">2022-08-07T21:58:51Z</dcterms:created>
  <dcterms:modified xsi:type="dcterms:W3CDTF">2022-10-05T15:48:19Z</dcterms:modified>
</cp:coreProperties>
</file>