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UARIOS\Finanzas Corporativas\COLOCACIONES\PBA\Titulos de Deuda PBA\Difusion\"/>
    </mc:Choice>
  </mc:AlternateContent>
  <workbookProtection workbookPassword="EA3A" lockStructure="1"/>
  <bookViews>
    <workbookView xWindow="0" yWindow="0" windowWidth="28800" windowHeight="11625"/>
  </bookViews>
  <sheets>
    <sheet name="PBA" sheetId="1" r:id="rId1"/>
    <sheet name="Calculadora" sheetId="2" r:id="rId2"/>
    <sheet name="Titulos Elegibles" sheetId="3" state="hidden" r:id="rId3"/>
    <sheet name="Badlar" sheetId="4" state="hidden" r:id="rId4"/>
  </sheets>
  <definedNames>
    <definedName name="Elegibles">'Titulos Elegibles'!$A$1:$G$6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7" i="2"/>
  <c r="C85" i="4" l="1"/>
  <c r="C65" i="4"/>
  <c r="C43" i="4"/>
  <c r="C28" i="4"/>
  <c r="C22" i="4"/>
  <c r="C3" i="4"/>
  <c r="C6" i="2" l="1"/>
  <c r="C4" i="2"/>
  <c r="C5" i="2" s="1"/>
  <c r="K3" i="2"/>
  <c r="F3" i="2"/>
  <c r="E3" i="2" s="1"/>
  <c r="G35" i="1"/>
  <c r="G34" i="1"/>
  <c r="G33" i="1"/>
  <c r="G32" i="1"/>
  <c r="G31" i="1"/>
  <c r="G26" i="1"/>
  <c r="G28" i="1" s="1"/>
  <c r="G6" i="1"/>
  <c r="M3" i="4"/>
  <c r="H11" i="2" l="1"/>
  <c r="H9" i="2"/>
  <c r="H7" i="2"/>
  <c r="H5" i="2"/>
  <c r="H12" i="2"/>
  <c r="H10" i="2"/>
  <c r="H8" i="2"/>
  <c r="H6" i="2"/>
  <c r="H4" i="2"/>
  <c r="C8" i="2"/>
  <c r="F4" i="2"/>
  <c r="F5" i="2" l="1"/>
  <c r="G4" i="2"/>
  <c r="E4" i="2"/>
  <c r="J5" i="2" l="1"/>
  <c r="K5" i="2" s="1"/>
  <c r="E5" i="2"/>
  <c r="F6" i="2"/>
  <c r="J6" i="2" s="1"/>
  <c r="K6" i="2" s="1"/>
  <c r="G5" i="2"/>
  <c r="F7" i="2" l="1"/>
  <c r="G6" i="2"/>
  <c r="E6" i="2"/>
  <c r="F8" i="2" l="1"/>
  <c r="G7" i="2"/>
  <c r="E7" i="2"/>
  <c r="E8" i="2" s="1"/>
  <c r="E9" i="2" s="1"/>
  <c r="E10" i="2" s="1"/>
  <c r="E11" i="2" s="1"/>
  <c r="E12" i="2" s="1"/>
  <c r="J7" i="2"/>
  <c r="K7" i="2" s="1"/>
  <c r="F9" i="2" l="1"/>
  <c r="G8" i="2"/>
  <c r="J9" i="2"/>
  <c r="K9" i="2" s="1"/>
  <c r="J8" i="2"/>
  <c r="K8" i="2" s="1"/>
  <c r="F10" i="2" l="1"/>
  <c r="G9" i="2"/>
  <c r="J10" i="2"/>
  <c r="K10" i="2" s="1"/>
  <c r="F11" i="2" l="1"/>
  <c r="G10" i="2"/>
  <c r="J11" i="2"/>
  <c r="K11" i="2" s="1"/>
  <c r="F12" i="2" l="1"/>
  <c r="G12" i="2" s="1"/>
  <c r="G11" i="2"/>
  <c r="J12" i="2"/>
  <c r="K12" i="2" s="1"/>
  <c r="C14" i="2" l="1"/>
  <c r="G14" i="1" s="1"/>
  <c r="C12" i="2"/>
  <c r="C11" i="2" s="1"/>
  <c r="G21" i="1" l="1"/>
  <c r="G20" i="1" l="1"/>
  <c r="L5" i="2"/>
  <c r="L6" i="2"/>
  <c r="L7" i="2"/>
  <c r="L8" i="2"/>
  <c r="L9" i="2"/>
  <c r="L10" i="2"/>
  <c r="L11" i="2"/>
  <c r="L12" i="2"/>
  <c r="L3" i="2" l="1"/>
  <c r="C13" i="2" s="1"/>
  <c r="G15" i="1" s="1"/>
</calcChain>
</file>

<file path=xl/sharedStrings.xml><?xml version="1.0" encoding="utf-8"?>
<sst xmlns="http://schemas.openxmlformats.org/spreadsheetml/2006/main" count="90" uniqueCount="81">
  <si>
    <t>Tasa</t>
  </si>
  <si>
    <t>TITULOS DE DEUDA DE LA PROVINCIA DE BUENOS AIRES VTO. 2024</t>
  </si>
  <si>
    <t>Fecha de Suscripción</t>
  </si>
  <si>
    <t>Fecha de Liquidación</t>
  </si>
  <si>
    <t>Fecha de Vencimiento</t>
  </si>
  <si>
    <t>Tipo de Cupón</t>
  </si>
  <si>
    <t>Badlar + mg (a licitar)</t>
  </si>
  <si>
    <t>Frecuencia</t>
  </si>
  <si>
    <t>Trimestral</t>
  </si>
  <si>
    <t>Precio</t>
  </si>
  <si>
    <t>Plazo</t>
  </si>
  <si>
    <t>Calificación</t>
  </si>
  <si>
    <t>Vida Promedio (años)</t>
  </si>
  <si>
    <t>Duration (años)</t>
  </si>
  <si>
    <t>VN a licitar</t>
  </si>
  <si>
    <t>Spread s/Badlar a licitar</t>
  </si>
  <si>
    <t>Badlar proyectada</t>
  </si>
  <si>
    <t xml:space="preserve">Integración en especie </t>
  </si>
  <si>
    <t>PBY22</t>
  </si>
  <si>
    <t>Relación de Canje</t>
  </si>
  <si>
    <t xml:space="preserve">VN a entregar </t>
  </si>
  <si>
    <t>VN a Suscribir</t>
  </si>
  <si>
    <t>Datos de la Especie a Entregar</t>
  </si>
  <si>
    <t>Tipo</t>
  </si>
  <si>
    <t>Vencimiento</t>
  </si>
  <si>
    <t>ISIN</t>
  </si>
  <si>
    <t>Codigo de Caja</t>
  </si>
  <si>
    <t>N°</t>
  </si>
  <si>
    <t>Pago</t>
  </si>
  <si>
    <t>Devengado</t>
  </si>
  <si>
    <t>Intereses</t>
  </si>
  <si>
    <t>Flujo</t>
  </si>
  <si>
    <t>Duration</t>
  </si>
  <si>
    <t>Fecha de Emisión</t>
  </si>
  <si>
    <t>Spread s/Badlar (Act/365)</t>
  </si>
  <si>
    <t>Badlar a Proyectar</t>
  </si>
  <si>
    <t>Cupón de Interés</t>
  </si>
  <si>
    <t>TIR TNA Días 90/365</t>
  </si>
  <si>
    <t>TIR TAE</t>
  </si>
  <si>
    <t>Av. Life</t>
  </si>
  <si>
    <t>Ticker</t>
  </si>
  <si>
    <t>Instrumento</t>
  </si>
  <si>
    <t>Vto.</t>
  </si>
  <si>
    <t>Relacion de Canje</t>
  </si>
  <si>
    <t>Badlar + 3,83%</t>
  </si>
  <si>
    <t>ARPBUE3204J9</t>
  </si>
  <si>
    <t>BBY22</t>
  </si>
  <si>
    <t>Badlar + 6,00%</t>
  </si>
  <si>
    <t>ARPBUE520AU6</t>
  </si>
  <si>
    <t>BBL22</t>
  </si>
  <si>
    <t>Badlar + 5,65%</t>
  </si>
  <si>
    <t>ARPBUE520B02</t>
  </si>
  <si>
    <t>BBG22</t>
  </si>
  <si>
    <t>Badlar + 5,00%</t>
  </si>
  <si>
    <t>ARPBUE520B36</t>
  </si>
  <si>
    <t>BLS22</t>
  </si>
  <si>
    <t>Badlar + 4,25%</t>
  </si>
  <si>
    <t>ARPBUE520B77</t>
  </si>
  <si>
    <t>Amortizacion</t>
  </si>
  <si>
    <t>BADLARPP Index</t>
  </si>
  <si>
    <t>Feriados</t>
  </si>
  <si>
    <t>Date</t>
  </si>
  <si>
    <t>PX_LAST</t>
  </si>
  <si>
    <t>Tíitulo / Letra a Entregar</t>
  </si>
  <si>
    <t>BBB-.ar / Moody's</t>
  </si>
  <si>
    <t>Letras Tasa Variable vto. 27/05/22</t>
  </si>
  <si>
    <t>Letras Tasa Variable vto. 28/07/22</t>
  </si>
  <si>
    <t>Letras Tasa Variable vto. 26/08/22</t>
  </si>
  <si>
    <t>Letras Tasa Variable vto. 29/09/22</t>
  </si>
  <si>
    <t>Titulo de Deuda vto. 31/05/22</t>
  </si>
  <si>
    <t>Tasa de interés</t>
  </si>
  <si>
    <t>Código CVSA</t>
  </si>
  <si>
    <t>Títulos de Deuda Pública con vencimiento el 31 de mayo de 2022 (ARPBUE3204J9 / PBY22) = 1,096282962</t>
  </si>
  <si>
    <t>Letras del Tesoro con vencimiento el 27 de mayo de 2022 (ARPBUE520AU6 / BBY22) =1,103603793</t>
  </si>
  <si>
    <t>Letras del Tesoro con vencimiento el 28 de julio de 2022 (ARPBUE520B02 / BBL22) = 1,024511012</t>
  </si>
  <si>
    <t>Letras del Tesoro con vencimiento el 26 de agosto de 2022 (ARPBUE520B36 / BBG22) = 1,101412013</t>
  </si>
  <si>
    <t>Letras del Tesoro con vencimiento el 29 de septiembre de 2022 (ARPBUE520B77 / BLS22) = 1,058955921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</si>
  <si>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Titulos de Deuda, el interesado deberá basarse en sus propios cálculos y evaluación de la información publicada en el Suplemento de Prospecto y en particular las consideraciones de riesgo para la inversión. </t>
  </si>
  <si>
    <t>TNA 90d (*)</t>
  </si>
  <si>
    <t>TIR (TEA) (*)</t>
  </si>
  <si>
    <t>(*) Rendimiento estimado para integracion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</si>
</sst>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.00_);_(* \(#,##0.00\);_(* &quot;-&quot;??_);_(@_)"/>
    <numFmt numFmtId="165" formatCode="_(* #,##0.000000_);_(* \(#,##0.000000\);_(* &quot;-&quot;??_);_(@_)"/>
    <numFmt numFmtId="166" formatCode="0.0000%"/>
    <numFmt numFmtId="167" formatCode="dd\-mm\-yy;@"/>
    <numFmt numFmtId="168" formatCode="#,##0.0000_ ;\-#,##0.0000\ "/>
    <numFmt numFmtId="169" formatCode="#,##0_ ;\-#,##0\ "/>
    <numFmt numFmtId="170" formatCode="0.000%"/>
    <numFmt numFmtId="171" formatCode="0.00000"/>
    <numFmt numFmtId="172" formatCode="#,##0.0000"/>
    <numFmt numFmtId="173" formatCode="0.000000"/>
    <numFmt numFmtId="174" formatCode="0.0000"/>
    <numFmt numFmtId="175" formatCode="dd/mm/yyyy;@"/>
    <numFmt numFmtId="176" formatCode="0.000"/>
    <numFmt numFmtId="177" formatCode="_ * #,##0.00_ ;_ * \-#,##0.00_ ;_ * &quot;-&quot;??_ ;_ @_ "/>
    <numFmt numFmtId="178" formatCode="_ * #,##0.0000_ ;_ * \-#,##0.0000_ ;_ * &quot;-&quot;??_ ;_ @_ "/>
    <numFmt numFmtId="179" formatCode="[$-C0A]d\-mmm\-yy;@"/>
    <numFmt numFmtId="180" formatCode="_(* #,##0.0000000000_);_(* \(#,##0.0000000000\);_(* &quot;-&quot;??_);_(@_)"/>
    <numFmt numFmtId="181" formatCode="0.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Times New Roman"/>
      <family val="1"/>
    </font>
    <font>
      <i/>
      <sz val="9"/>
      <color rgb="FF00206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rgb="FFC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79D2E"/>
        <bgColor indexed="64"/>
      </patternFill>
    </fill>
    <fill>
      <patternFill patternType="solid">
        <fgColor rgb="FF25B4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</cellStyleXfs>
  <cellXfs count="140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4" fontId="3" fillId="2" borderId="0" xfId="0" applyNumberFormat="1" applyFont="1" applyFill="1" applyBorder="1"/>
    <xf numFmtId="0" fontId="4" fillId="4" borderId="0" xfId="0" applyFont="1" applyFill="1" applyBorder="1" applyAlignment="1" applyProtection="1">
      <alignment horizontal="center" vertical="center"/>
      <protection hidden="1"/>
    </xf>
    <xf numFmtId="165" fontId="4" fillId="2" borderId="0" xfId="1" applyNumberFormat="1" applyFont="1" applyFill="1" applyBorder="1" applyAlignment="1" applyProtection="1">
      <alignment horizontal="center" vertical="center"/>
      <protection hidden="1"/>
    </xf>
    <xf numFmtId="166" fontId="4" fillId="2" borderId="0" xfId="2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167" fontId="5" fillId="4" borderId="0" xfId="0" applyNumberFormat="1" applyFont="1" applyFill="1" applyBorder="1" applyAlignment="1" applyProtection="1">
      <alignment horizontal="left" vertical="center"/>
      <protection hidden="1"/>
    </xf>
    <xf numFmtId="167" fontId="3" fillId="2" borderId="0" xfId="0" applyNumberFormat="1" applyFont="1" applyFill="1" applyBorder="1"/>
    <xf numFmtId="166" fontId="5" fillId="2" borderId="0" xfId="2" applyNumberFormat="1" applyFont="1" applyFill="1" applyBorder="1" applyAlignment="1" applyProtection="1">
      <alignment horizontal="left" vertical="center"/>
      <protection hidden="1"/>
    </xf>
    <xf numFmtId="37" fontId="6" fillId="2" borderId="0" xfId="1" applyNumberFormat="1" applyFont="1" applyFill="1" applyBorder="1" applyAlignment="1" applyProtection="1">
      <alignment horizontal="center" vertical="center"/>
      <protection hidden="1"/>
    </xf>
    <xf numFmtId="168" fontId="6" fillId="2" borderId="0" xfId="1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167" fontId="6" fillId="2" borderId="0" xfId="0" applyNumberFormat="1" applyFont="1" applyFill="1" applyBorder="1" applyAlignment="1" applyProtection="1">
      <alignment horizontal="center" vertical="center"/>
      <protection hidden="1"/>
    </xf>
    <xf numFmtId="164" fontId="3" fillId="2" borderId="0" xfId="1" applyFont="1" applyFill="1" applyBorder="1" applyAlignment="1">
      <alignment horizontal="center"/>
    </xf>
    <xf numFmtId="10" fontId="6" fillId="2" borderId="0" xfId="0" applyNumberFormat="1" applyFont="1" applyFill="1" applyBorder="1" applyAlignment="1" applyProtection="1">
      <alignment horizontal="center" vertical="center"/>
      <protection hidden="1"/>
    </xf>
    <xf numFmtId="9" fontId="6" fillId="2" borderId="0" xfId="2" applyFont="1" applyFill="1" applyBorder="1" applyAlignment="1" applyProtection="1">
      <alignment horizontal="center" vertical="center"/>
      <protection hidden="1"/>
    </xf>
    <xf numFmtId="3" fontId="6" fillId="2" borderId="0" xfId="0" applyNumberFormat="1" applyFont="1" applyFill="1" applyBorder="1" applyAlignment="1" applyProtection="1">
      <alignment horizontal="center" vertical="center"/>
      <protection hidden="1"/>
    </xf>
    <xf numFmtId="9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4" fillId="5" borderId="0" xfId="0" applyFont="1" applyFill="1" applyBorder="1" applyAlignment="1" applyProtection="1">
      <alignment horizontal="left" vertical="center"/>
      <protection hidden="1"/>
    </xf>
    <xf numFmtId="169" fontId="4" fillId="5" borderId="0" xfId="1" applyNumberFormat="1" applyFont="1" applyFill="1" applyBorder="1" applyAlignment="1" applyProtection="1">
      <alignment horizontal="center" vertical="center"/>
      <protection hidden="1"/>
    </xf>
    <xf numFmtId="170" fontId="3" fillId="2" borderId="0" xfId="2" applyNumberFormat="1" applyFont="1" applyFill="1" applyBorder="1"/>
    <xf numFmtId="170" fontId="8" fillId="2" borderId="0" xfId="2" applyNumberFormat="1" applyFont="1" applyFill="1" applyBorder="1"/>
    <xf numFmtId="0" fontId="8" fillId="2" borderId="0" xfId="0" applyFont="1" applyFill="1" applyBorder="1"/>
    <xf numFmtId="10" fontId="3" fillId="2" borderId="0" xfId="0" applyNumberFormat="1" applyFont="1" applyFill="1" applyBorder="1"/>
    <xf numFmtId="10" fontId="8" fillId="2" borderId="0" xfId="0" applyNumberFormat="1" applyFont="1" applyFill="1" applyBorder="1"/>
    <xf numFmtId="10" fontId="7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/>
    <xf numFmtId="171" fontId="6" fillId="2" borderId="4" xfId="0" applyNumberFormat="1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>
      <alignment vertical="center"/>
    </xf>
    <xf numFmtId="4" fontId="6" fillId="7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/>
    <xf numFmtId="0" fontId="3" fillId="2" borderId="0" xfId="0" applyFont="1" applyFill="1" applyBorder="1" applyAlignment="1"/>
    <xf numFmtId="10" fontId="6" fillId="2" borderId="4" xfId="0" applyNumberFormat="1" applyFont="1" applyFill="1" applyBorder="1" applyAlignment="1" applyProtection="1">
      <alignment horizontal="center" vertical="center"/>
      <protection hidden="1"/>
    </xf>
    <xf numFmtId="14" fontId="6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/>
    <xf numFmtId="0" fontId="6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>
      <alignment wrapText="1"/>
    </xf>
    <xf numFmtId="0" fontId="12" fillId="2" borderId="0" xfId="3" applyFont="1" applyFill="1" applyBorder="1" applyAlignment="1">
      <alignment horizontal="left" vertical="center"/>
    </xf>
    <xf numFmtId="0" fontId="6" fillId="2" borderId="3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left" vertical="center"/>
    </xf>
    <xf numFmtId="0" fontId="12" fillId="2" borderId="9" xfId="3" applyFont="1" applyFill="1" applyBorder="1" applyAlignment="1">
      <alignment horizontal="left" vertical="center"/>
    </xf>
    <xf numFmtId="0" fontId="12" fillId="2" borderId="9" xfId="4" applyFont="1" applyFill="1" applyBorder="1" applyAlignment="1">
      <alignment horizontal="left" vertical="center"/>
    </xf>
    <xf numFmtId="165" fontId="12" fillId="2" borderId="9" xfId="1" applyNumberFormat="1" applyFont="1" applyFill="1" applyBorder="1" applyAlignment="1">
      <alignment horizontal="left" vertical="center"/>
    </xf>
    <xf numFmtId="14" fontId="12" fillId="2" borderId="9" xfId="4" applyNumberFormat="1" applyFont="1" applyFill="1" applyBorder="1" applyAlignment="1">
      <alignment horizontal="left" vertical="center"/>
    </xf>
    <xf numFmtId="166" fontId="12" fillId="2" borderId="9" xfId="2" applyNumberFormat="1" applyFont="1" applyFill="1" applyBorder="1" applyAlignment="1">
      <alignment horizontal="left" vertical="center"/>
    </xf>
    <xf numFmtId="0" fontId="12" fillId="2" borderId="9" xfId="3" applyFont="1" applyFill="1" applyBorder="1" applyAlignment="1">
      <alignment horizontal="left" vertical="center" wrapText="1"/>
    </xf>
    <xf numFmtId="172" fontId="6" fillId="2" borderId="0" xfId="4" applyNumberFormat="1" applyFont="1" applyFill="1" applyBorder="1" applyAlignment="1">
      <alignment horizontal="left" vertical="center"/>
    </xf>
    <xf numFmtId="3" fontId="6" fillId="2" borderId="0" xfId="4" applyNumberFormat="1" applyFont="1" applyFill="1" applyBorder="1" applyAlignment="1">
      <alignment horizontal="left" vertical="center"/>
    </xf>
    <xf numFmtId="172" fontId="6" fillId="2" borderId="3" xfId="3" applyNumberFormat="1" applyFont="1" applyFill="1" applyBorder="1" applyAlignment="1">
      <alignment horizontal="left" vertical="center"/>
    </xf>
    <xf numFmtId="167" fontId="6" fillId="2" borderId="0" xfId="3" applyNumberFormat="1" applyFont="1" applyFill="1" applyBorder="1" applyAlignment="1">
      <alignment horizontal="left" vertical="center"/>
    </xf>
    <xf numFmtId="167" fontId="13" fillId="2" borderId="0" xfId="4" applyNumberFormat="1" applyFont="1" applyFill="1" applyBorder="1" applyAlignment="1">
      <alignment horizontal="left" vertical="center"/>
    </xf>
    <xf numFmtId="165" fontId="12" fillId="2" borderId="0" xfId="1" applyNumberFormat="1" applyFont="1" applyFill="1" applyBorder="1" applyAlignment="1">
      <alignment horizontal="left" vertical="center"/>
    </xf>
    <xf numFmtId="2" fontId="6" fillId="2" borderId="0" xfId="0" applyNumberFormat="1" applyFont="1" applyFill="1" applyAlignment="1">
      <alignment horizontal="left"/>
    </xf>
    <xf numFmtId="2" fontId="12" fillId="2" borderId="0" xfId="4" applyNumberFormat="1" applyFont="1" applyFill="1" applyBorder="1" applyAlignment="1">
      <alignment horizontal="left" vertical="center"/>
    </xf>
    <xf numFmtId="172" fontId="6" fillId="2" borderId="0" xfId="3" applyNumberFormat="1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left" vertical="center"/>
    </xf>
    <xf numFmtId="15" fontId="6" fillId="2" borderId="0" xfId="4" applyNumberFormat="1" applyFont="1" applyFill="1" applyBorder="1" applyAlignment="1">
      <alignment horizontal="left" vertical="center"/>
    </xf>
    <xf numFmtId="167" fontId="6" fillId="2" borderId="0" xfId="4" applyNumberFormat="1" applyFont="1" applyFill="1" applyBorder="1" applyAlignment="1">
      <alignment horizontal="left" vertical="center"/>
    </xf>
    <xf numFmtId="165" fontId="6" fillId="2" borderId="0" xfId="1" applyNumberFormat="1" applyFont="1" applyFill="1" applyBorder="1" applyAlignment="1">
      <alignment horizontal="left" vertical="center"/>
    </xf>
    <xf numFmtId="2" fontId="6" fillId="2" borderId="0" xfId="4" applyNumberFormat="1" applyFont="1" applyFill="1" applyBorder="1" applyAlignment="1">
      <alignment horizontal="left" vertical="center"/>
    </xf>
    <xf numFmtId="10" fontId="6" fillId="2" borderId="0" xfId="2" applyNumberFormat="1" applyFont="1" applyFill="1" applyBorder="1" applyAlignment="1">
      <alignment horizontal="left" vertical="center"/>
    </xf>
    <xf numFmtId="166" fontId="6" fillId="2" borderId="0" xfId="4" applyNumberFormat="1" applyFont="1" applyFill="1" applyBorder="1" applyAlignment="1">
      <alignment horizontal="left" vertical="center"/>
    </xf>
    <xf numFmtId="1" fontId="6" fillId="2" borderId="0" xfId="1" applyNumberFormat="1" applyFont="1" applyFill="1" applyBorder="1" applyAlignment="1">
      <alignment horizontal="left" vertical="center"/>
    </xf>
    <xf numFmtId="4" fontId="6" fillId="2" borderId="0" xfId="4" applyNumberFormat="1" applyFont="1" applyFill="1" applyBorder="1" applyAlignment="1">
      <alignment horizontal="left" vertical="center"/>
    </xf>
    <xf numFmtId="2" fontId="6" fillId="2" borderId="0" xfId="3" applyNumberFormat="1" applyFont="1" applyFill="1" applyBorder="1" applyAlignment="1">
      <alignment horizontal="left" vertical="center"/>
    </xf>
    <xf numFmtId="166" fontId="6" fillId="2" borderId="0" xfId="3" applyNumberFormat="1" applyFont="1" applyFill="1" applyBorder="1" applyAlignment="1">
      <alignment horizontal="left" vertical="center"/>
    </xf>
    <xf numFmtId="0" fontId="6" fillId="2" borderId="9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/>
    <xf numFmtId="14" fontId="12" fillId="2" borderId="10" xfId="4" applyNumberFormat="1" applyFont="1" applyFill="1" applyBorder="1" applyAlignment="1">
      <alignment horizontal="left" vertical="center"/>
    </xf>
    <xf numFmtId="166" fontId="12" fillId="2" borderId="10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173" fontId="0" fillId="0" borderId="0" xfId="0" applyNumberFormat="1"/>
    <xf numFmtId="174" fontId="14" fillId="0" borderId="0" xfId="0" applyNumberFormat="1" applyFont="1" applyAlignment="1">
      <alignment horizontal="right"/>
    </xf>
    <xf numFmtId="174" fontId="0" fillId="0" borderId="0" xfId="0" applyNumberFormat="1"/>
    <xf numFmtId="14" fontId="15" fillId="0" borderId="0" xfId="0" applyNumberFormat="1" applyFont="1"/>
    <xf numFmtId="175" fontId="15" fillId="0" borderId="0" xfId="0" applyNumberFormat="1" applyFont="1"/>
    <xf numFmtId="176" fontId="0" fillId="0" borderId="0" xfId="0" applyNumberFormat="1"/>
    <xf numFmtId="174" fontId="11" fillId="0" borderId="0" xfId="0" applyNumberFormat="1" applyFont="1" applyAlignment="1">
      <alignment horizontal="right"/>
    </xf>
    <xf numFmtId="17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78" fontId="0" fillId="0" borderId="0" xfId="1" applyNumberFormat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/>
    <xf numFmtId="170" fontId="0" fillId="0" borderId="0" xfId="2" applyNumberFormat="1" applyFont="1" applyFill="1"/>
    <xf numFmtId="170" fontId="2" fillId="0" borderId="0" xfId="2" applyNumberFormat="1" applyFont="1" applyFill="1"/>
    <xf numFmtId="14" fontId="0" fillId="0" borderId="0" xfId="0" applyNumberFormat="1" applyFill="1"/>
    <xf numFmtId="0" fontId="0" fillId="8" borderId="0" xfId="0" applyFill="1"/>
    <xf numFmtId="179" fontId="6" fillId="2" borderId="0" xfId="1" applyNumberFormat="1" applyFont="1" applyFill="1" applyBorder="1" applyAlignment="1" applyProtection="1">
      <alignment horizontal="center" vertical="center"/>
      <protection hidden="1"/>
    </xf>
    <xf numFmtId="179" fontId="0" fillId="0" borderId="0" xfId="0" applyNumberFormat="1" applyAlignment="1">
      <alignment vertical="center"/>
    </xf>
    <xf numFmtId="179" fontId="6" fillId="2" borderId="4" xfId="0" applyNumberFormat="1" applyFont="1" applyFill="1" applyBorder="1" applyAlignment="1" applyProtection="1">
      <alignment horizontal="center" vertical="center"/>
      <protection hidden="1"/>
    </xf>
    <xf numFmtId="180" fontId="0" fillId="0" borderId="0" xfId="1" applyNumberFormat="1" applyFont="1" applyFill="1"/>
    <xf numFmtId="170" fontId="4" fillId="6" borderId="1" xfId="2" applyNumberFormat="1" applyFont="1" applyFill="1" applyBorder="1" applyAlignment="1" applyProtection="1">
      <alignment horizontal="left" vertical="center"/>
      <protection hidden="1"/>
    </xf>
    <xf numFmtId="170" fontId="4" fillId="6" borderId="2" xfId="2" applyNumberFormat="1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left" vertical="center"/>
      <protection hidden="1"/>
    </xf>
    <xf numFmtId="166" fontId="4" fillId="6" borderId="4" xfId="2" applyNumberFormat="1" applyFont="1" applyFill="1" applyBorder="1" applyAlignment="1" applyProtection="1">
      <alignment horizontal="center" vertical="center"/>
      <protection locked="0"/>
    </xf>
    <xf numFmtId="10" fontId="6" fillId="7" borderId="3" xfId="0" applyNumberFormat="1" applyFont="1" applyFill="1" applyBorder="1" applyAlignment="1" applyProtection="1">
      <alignment horizontal="left" vertical="center"/>
      <protection hidden="1"/>
    </xf>
    <xf numFmtId="10" fontId="6" fillId="7" borderId="4" xfId="0" applyNumberFormat="1" applyFont="1" applyFill="1" applyBorder="1" applyAlignment="1" applyProtection="1">
      <alignment horizontal="center" vertical="center"/>
      <protection hidden="1"/>
    </xf>
    <xf numFmtId="10" fontId="6" fillId="7" borderId="5" xfId="0" applyNumberFormat="1" applyFont="1" applyFill="1" applyBorder="1" applyAlignment="1" applyProtection="1">
      <alignment horizontal="left" vertical="center"/>
      <protection hidden="1"/>
    </xf>
    <xf numFmtId="10" fontId="6" fillId="7" borderId="6" xfId="0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4" fillId="6" borderId="3" xfId="0" applyFont="1" applyFill="1" applyBorder="1"/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/>
    </xf>
    <xf numFmtId="181" fontId="6" fillId="2" borderId="0" xfId="3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176" fontId="3" fillId="2" borderId="0" xfId="0" applyNumberFormat="1" applyFont="1" applyFill="1" applyBorder="1"/>
    <xf numFmtId="171" fontId="20" fillId="2" borderId="4" xfId="0" applyNumberFormat="1" applyFont="1" applyFill="1" applyBorder="1" applyAlignment="1" applyProtection="1">
      <alignment horizontal="center" vertical="center"/>
      <protection locked="0" hidden="1"/>
    </xf>
    <xf numFmtId="4" fontId="4" fillId="6" borderId="4" xfId="0" applyNumberFormat="1" applyFont="1" applyFill="1" applyBorder="1" applyAlignment="1" applyProtection="1">
      <alignment horizontal="center" vertical="center"/>
      <protection locked="0" hidden="1"/>
    </xf>
    <xf numFmtId="10" fontId="13" fillId="2" borderId="0" xfId="4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hidden="1"/>
    </xf>
    <xf numFmtId="165" fontId="4" fillId="3" borderId="0" xfId="1" applyNumberFormat="1" applyFont="1" applyFill="1" applyBorder="1" applyAlignment="1" applyProtection="1">
      <alignment horizontal="left" vertical="center"/>
      <protection hidden="1"/>
    </xf>
    <xf numFmtId="166" fontId="4" fillId="2" borderId="0" xfId="2" applyNumberFormat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2" fillId="2" borderId="9" xfId="4" applyFont="1" applyFill="1" applyBorder="1" applyAlignment="1">
      <alignment horizontal="left" vertical="center"/>
    </xf>
    <xf numFmtId="0" fontId="12" fillId="2" borderId="6" xfId="4" applyFont="1" applyFill="1" applyBorder="1" applyAlignment="1">
      <alignment horizontal="left" vertical="center"/>
    </xf>
  </cellXfs>
  <cellStyles count="5">
    <cellStyle name="Cambiar to&amp;do" xfId="3"/>
    <cellStyle name="Millares" xfId="1" builtinId="3"/>
    <cellStyle name="Normal" xfId="0" builtinId="0"/>
    <cellStyle name="Normal_Excel Bloomberg (Títulos y ONs Bancos) NOBACS" xfId="4"/>
    <cellStyle name="Porcentaje" xfId="2" builtinId="5"/>
  </cellStyles>
  <dxfs count="0"/>
  <tableStyles count="0" defaultTableStyle="TableStyleMedium2" defaultPivotStyle="PivotStyleLight16"/>
  <colors>
    <mruColors>
      <color rgb="FF25B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1678054</xdr:colOff>
      <xdr:row>0</xdr:row>
      <xdr:rowOff>56323</xdr:rowOff>
    </xdr:from>
    <xdr:to>
      <xdr:col>9</xdr:col>
      <xdr:colOff>655982</xdr:colOff>
      <xdr:row>8</xdr:row>
      <xdr:rowOff>18545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EB85D9-CBDA-4904-9248-B0C702B6C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0619" y="56323"/>
          <a:ext cx="874645" cy="964418"/>
        </a:xfrm>
        <a:prstGeom prst="rect">
          <a:avLst/>
        </a:prstGeom>
      </xdr:spPr>
    </xdr:pic>
    <xdr:clientData/>
  </xdr:twoCellAnchor>
  <xdr:twoCellAnchor>
    <xdr:from>
      <xdr:col>8</xdr:col>
      <xdr:colOff>1</xdr:colOff>
      <xdr:row>14</xdr:row>
      <xdr:rowOff>157372</xdr:rowOff>
    </xdr:from>
    <xdr:to>
      <xdr:col>8</xdr:col>
      <xdr:colOff>1118153</xdr:colOff>
      <xdr:row>18</xdr:row>
      <xdr:rowOff>130313</xdr:rowOff>
    </xdr:to>
    <xdr:pic>
      <xdr:nvPicPr>
        <xdr:cNvPr id="4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B2CF3691-1663-4C68-9968-91629BF7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57" t="18593" r="12386" b="18593"/>
        <a:stretch>
          <a:fillRect/>
        </a:stretch>
      </xdr:blipFill>
      <xdr:spPr bwMode="auto">
        <a:xfrm>
          <a:off x="6112566" y="2161763"/>
          <a:ext cx="1118152" cy="420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256761</xdr:colOff>
      <xdr:row>14</xdr:row>
      <xdr:rowOff>74543</xdr:rowOff>
    </xdr:from>
    <xdr:to>
      <xdr:col>12</xdr:col>
      <xdr:colOff>85311</xdr:colOff>
      <xdr:row>19</xdr:row>
      <xdr:rowOff>35201</xdr:rowOff>
    </xdr:to>
    <xdr:pic>
      <xdr:nvPicPr>
        <xdr:cNvPr id="5" name="Imagen 4" descr="Logo, company name&#10;&#10;Description automatically generated">
          <a:extLst>
            <a:ext uri="{FF2B5EF4-FFF2-40B4-BE49-F238E27FC236}">
              <a16:creationId xmlns:a16="http://schemas.microsoft.com/office/drawing/2014/main" id="{AD55E897-6D4A-46D9-B68F-CAD3AAD1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739" y="2078934"/>
          <a:ext cx="1352550" cy="557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405849</xdr:colOff>
      <xdr:row>20</xdr:row>
      <xdr:rowOff>24848</xdr:rowOff>
    </xdr:from>
    <xdr:to>
      <xdr:col>8</xdr:col>
      <xdr:colOff>1581978</xdr:colOff>
      <xdr:row>22</xdr:row>
      <xdr:rowOff>137723</xdr:rowOff>
    </xdr:to>
    <xdr:pic>
      <xdr:nvPicPr>
        <xdr:cNvPr id="6" name="0 Imagen" descr="A picture containing text, clipart&#10;&#10;Description automatically generated">
          <a:extLst>
            <a:ext uri="{FF2B5EF4-FFF2-40B4-BE49-F238E27FC236}">
              <a16:creationId xmlns:a16="http://schemas.microsoft.com/office/drawing/2014/main" id="{5B243238-80F0-49C7-86CF-1655853C6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414" y="2774674"/>
          <a:ext cx="1176129" cy="41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298173</xdr:colOff>
      <xdr:row>19</xdr:row>
      <xdr:rowOff>107673</xdr:rowOff>
    </xdr:from>
    <xdr:to>
      <xdr:col>11</xdr:col>
      <xdr:colOff>267528</xdr:colOff>
      <xdr:row>23</xdr:row>
      <xdr:rowOff>117199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073288-8CFA-40F2-9AD3-278A0910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456" y="2708412"/>
          <a:ext cx="1543050" cy="60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1391478</xdr:colOff>
      <xdr:row>15</xdr:row>
      <xdr:rowOff>57980</xdr:rowOff>
    </xdr:from>
    <xdr:to>
      <xdr:col>10</xdr:col>
      <xdr:colOff>43235</xdr:colOff>
      <xdr:row>18</xdr:row>
      <xdr:rowOff>57978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EE5B77-816A-4759-920C-6A7A8856D225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04043" y="2228023"/>
          <a:ext cx="1360170" cy="28160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1482587</xdr:colOff>
      <xdr:row>13</xdr:row>
      <xdr:rowOff>57979</xdr:rowOff>
    </xdr:from>
    <xdr:to>
      <xdr:col>9</xdr:col>
      <xdr:colOff>795130</xdr:colOff>
      <xdr:row>14</xdr:row>
      <xdr:rowOff>57979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BAF9EA6-D78B-49D3-AAB8-E45BDE523AB5}"/>
            </a:ext>
          </a:extLst>
        </xdr:cNvPr>
        <xdr:cNvSpPr/>
      </xdr:nvSpPr>
      <xdr:spPr>
        <a:xfrm>
          <a:off x="7595152" y="1772479"/>
          <a:ext cx="1209261" cy="289891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600">
              <a:solidFill>
                <a:sysClr val="windowText" lastClr="000000"/>
              </a:solidFill>
            </a:rPr>
            <a:t>Colocadores</a:t>
          </a:r>
        </a:p>
      </xdr:txBody>
    </xdr:sp>
    <xdr:clientData/>
  </xdr:twoCellAnchor>
  <xdr:twoCellAnchor>
    <xdr:from>
      <xdr:col>8</xdr:col>
      <xdr:colOff>877957</xdr:colOff>
      <xdr:row>9</xdr:row>
      <xdr:rowOff>49696</xdr:rowOff>
    </xdr:from>
    <xdr:to>
      <xdr:col>10</xdr:col>
      <xdr:colOff>712304</xdr:colOff>
      <xdr:row>11</xdr:row>
      <xdr:rowOff>41413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588BF0A-D5F7-42A2-BBD5-0077318013F5}"/>
            </a:ext>
          </a:extLst>
        </xdr:cNvPr>
        <xdr:cNvSpPr/>
      </xdr:nvSpPr>
      <xdr:spPr>
        <a:xfrm>
          <a:off x="6990522" y="1200979"/>
          <a:ext cx="2542760" cy="289891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600">
              <a:solidFill>
                <a:sysClr val="windowText" lastClr="000000"/>
              </a:solidFill>
            </a:rPr>
            <a:t>Provincia de Buenos Aires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zoomScale="115" zoomScaleNormal="115" workbookViewId="0">
      <selection activeCell="G18" sqref="G18"/>
    </sheetView>
  </sheetViews>
  <sheetFormatPr baseColWidth="10" defaultColWidth="11.42578125" defaultRowHeight="12" x14ac:dyDescent="0.2"/>
  <cols>
    <col min="1" max="1" width="15.7109375" style="1" customWidth="1"/>
    <col min="2" max="2" width="7.7109375" style="1" customWidth="1"/>
    <col min="3" max="3" width="4.42578125" style="1" customWidth="1"/>
    <col min="4" max="4" width="3.85546875" style="1" customWidth="1"/>
    <col min="5" max="5" width="2.7109375" style="1" customWidth="1"/>
    <col min="6" max="6" width="24.7109375" style="1" customWidth="1"/>
    <col min="7" max="7" width="26.5703125" style="1" customWidth="1"/>
    <col min="8" max="8" width="6.5703125" style="1" bestFit="1" customWidth="1"/>
    <col min="9" max="9" width="28.42578125" style="1" bestFit="1" customWidth="1"/>
    <col min="10" max="10" width="12.140625" style="2" customWidth="1"/>
    <col min="11" max="16384" width="11.42578125" style="1"/>
  </cols>
  <sheetData>
    <row r="1" spans="6:14" ht="6" customHeight="1" x14ac:dyDescent="0.2"/>
    <row r="2" spans="6:14" x14ac:dyDescent="0.2">
      <c r="F2" s="126" t="s">
        <v>1</v>
      </c>
      <c r="G2" s="127"/>
      <c r="H2" s="3"/>
      <c r="I2" s="128"/>
      <c r="J2" s="129"/>
    </row>
    <row r="3" spans="6:14" ht="6.75" customHeight="1" x14ac:dyDescent="0.2">
      <c r="F3" s="4"/>
      <c r="G3" s="5"/>
      <c r="H3" s="3"/>
      <c r="I3" s="6"/>
      <c r="J3" s="7"/>
    </row>
    <row r="4" spans="6:14" x14ac:dyDescent="0.2">
      <c r="F4" s="8" t="s">
        <v>2</v>
      </c>
      <c r="G4" s="101">
        <v>44691</v>
      </c>
      <c r="H4" s="9"/>
      <c r="I4" s="10"/>
      <c r="J4" s="11"/>
    </row>
    <row r="5" spans="6:14" x14ac:dyDescent="0.2">
      <c r="F5" s="8" t="s">
        <v>3</v>
      </c>
      <c r="G5" s="101">
        <v>44697</v>
      </c>
      <c r="H5" s="9"/>
      <c r="I5" s="10"/>
      <c r="J5" s="12"/>
    </row>
    <row r="6" spans="6:14" x14ac:dyDescent="0.2">
      <c r="F6" s="13" t="s">
        <v>4</v>
      </c>
      <c r="G6" s="101">
        <f>+EDATE(G5,G11)</f>
        <v>45428</v>
      </c>
      <c r="H6" s="9"/>
      <c r="I6" s="10"/>
      <c r="J6" s="11"/>
    </row>
    <row r="7" spans="6:14" ht="5.25" customHeight="1" x14ac:dyDescent="0.2">
      <c r="F7" s="13"/>
      <c r="G7" s="14"/>
      <c r="H7" s="9"/>
      <c r="J7" s="15"/>
    </row>
    <row r="8" spans="6:14" ht="14.25" customHeight="1" x14ac:dyDescent="0.2">
      <c r="F8" s="13" t="s">
        <v>5</v>
      </c>
      <c r="G8" s="14" t="s">
        <v>6</v>
      </c>
      <c r="H8" s="9"/>
      <c r="J8" s="15"/>
    </row>
    <row r="9" spans="6:14" x14ac:dyDescent="0.2">
      <c r="F9" s="13" t="s">
        <v>7</v>
      </c>
      <c r="G9" s="16" t="s">
        <v>8</v>
      </c>
      <c r="J9" s="15"/>
    </row>
    <row r="10" spans="6:14" x14ac:dyDescent="0.2">
      <c r="F10" s="13" t="s">
        <v>9</v>
      </c>
      <c r="G10" s="17">
        <v>1</v>
      </c>
      <c r="J10" s="15"/>
    </row>
    <row r="11" spans="6:14" x14ac:dyDescent="0.2">
      <c r="F11" s="13" t="s">
        <v>10</v>
      </c>
      <c r="G11" s="18">
        <v>24</v>
      </c>
      <c r="I11" s="132"/>
      <c r="J11" s="132"/>
      <c r="K11" s="132"/>
      <c r="L11" s="132"/>
      <c r="M11" s="132"/>
      <c r="N11" s="132"/>
    </row>
    <row r="12" spans="6:14" ht="21" customHeight="1" x14ac:dyDescent="0.2">
      <c r="F12" s="13" t="s">
        <v>11</v>
      </c>
      <c r="G12" s="19" t="s">
        <v>64</v>
      </c>
      <c r="I12" s="134"/>
      <c r="J12" s="134"/>
      <c r="K12" s="134"/>
      <c r="L12" s="134"/>
      <c r="M12" s="134"/>
      <c r="N12" s="134"/>
    </row>
    <row r="13" spans="6:14" ht="12.6" hidden="1" customHeight="1" x14ac:dyDescent="0.2">
      <c r="F13" s="13"/>
      <c r="G13" s="16"/>
      <c r="I13" s="135"/>
      <c r="J13" s="135"/>
      <c r="K13" s="135"/>
      <c r="L13" s="135"/>
      <c r="M13" s="135"/>
      <c r="N13" s="135"/>
    </row>
    <row r="14" spans="6:14" ht="22.5" customHeight="1" x14ac:dyDescent="0.2">
      <c r="F14" s="13" t="s">
        <v>12</v>
      </c>
      <c r="G14" s="20">
        <f>+Calculadora!C14</f>
        <v>2.0027397260273974</v>
      </c>
      <c r="I14" s="135"/>
      <c r="J14" s="135"/>
      <c r="K14" s="135"/>
      <c r="L14" s="135"/>
      <c r="M14" s="135"/>
      <c r="N14" s="135"/>
    </row>
    <row r="15" spans="6:14" ht="12.75" customHeight="1" x14ac:dyDescent="0.2">
      <c r="F15" s="13" t="s">
        <v>13</v>
      </c>
      <c r="G15" s="20">
        <f>+Calculadora!C13</f>
        <v>1.4250647119777282</v>
      </c>
      <c r="I15" s="113"/>
      <c r="J15" s="133"/>
      <c r="K15" s="133"/>
      <c r="L15" s="133"/>
      <c r="M15" s="133"/>
      <c r="N15" s="114"/>
    </row>
    <row r="16" spans="6:14" ht="10.5" customHeight="1" x14ac:dyDescent="0.2">
      <c r="F16" s="21"/>
      <c r="G16" s="22"/>
      <c r="I16" s="134"/>
      <c r="J16" s="134"/>
      <c r="K16" s="134"/>
      <c r="L16" s="134"/>
      <c r="M16" s="134"/>
      <c r="N16" s="137"/>
    </row>
    <row r="17" spans="3:14" ht="12" hidden="1" customHeight="1" x14ac:dyDescent="0.2">
      <c r="F17" s="23" t="s">
        <v>14</v>
      </c>
      <c r="G17" s="24">
        <v>1000</v>
      </c>
      <c r="I17" s="134"/>
      <c r="J17" s="135"/>
      <c r="K17" s="135"/>
      <c r="L17" s="135"/>
      <c r="M17" s="135"/>
      <c r="N17" s="137"/>
    </row>
    <row r="18" spans="3:14" x14ac:dyDescent="0.2">
      <c r="E18" s="25"/>
      <c r="F18" s="105" t="s">
        <v>15</v>
      </c>
      <c r="G18" s="106">
        <v>0</v>
      </c>
      <c r="H18" s="26"/>
      <c r="I18" s="134"/>
      <c r="J18" s="135"/>
      <c r="K18" s="135"/>
      <c r="L18" s="135"/>
      <c r="M18" s="135"/>
      <c r="N18" s="137"/>
    </row>
    <row r="19" spans="3:14" x14ac:dyDescent="0.2">
      <c r="F19" s="107" t="s">
        <v>16</v>
      </c>
      <c r="G19" s="108">
        <f>+Badlar!C3/100</f>
        <v>0.44475000000000003</v>
      </c>
      <c r="H19" s="27"/>
    </row>
    <row r="20" spans="3:14" x14ac:dyDescent="0.2">
      <c r="E20" s="28"/>
      <c r="F20" s="109" t="s">
        <v>78</v>
      </c>
      <c r="G20" s="110">
        <f>+Calculadora!C11</f>
        <v>0.44436830224002688</v>
      </c>
      <c r="H20" s="29"/>
    </row>
    <row r="21" spans="3:14" x14ac:dyDescent="0.2">
      <c r="E21" s="28"/>
      <c r="F21" s="111" t="s">
        <v>79</v>
      </c>
      <c r="G21" s="112">
        <f>+Calculadora!C12</f>
        <v>0.52450144886970507</v>
      </c>
      <c r="H21" s="28"/>
    </row>
    <row r="22" spans="3:14" x14ac:dyDescent="0.2">
      <c r="F22" s="1" t="s">
        <v>80</v>
      </c>
      <c r="G22" s="30"/>
    </row>
    <row r="24" spans="3:14" x14ac:dyDescent="0.2">
      <c r="F24" s="130" t="s">
        <v>17</v>
      </c>
      <c r="G24" s="131"/>
    </row>
    <row r="25" spans="3:14" x14ac:dyDescent="0.2">
      <c r="F25" s="31" t="s">
        <v>63</v>
      </c>
      <c r="G25" s="123" t="s">
        <v>49</v>
      </c>
      <c r="H25" s="118"/>
    </row>
    <row r="26" spans="3:14" x14ac:dyDescent="0.2">
      <c r="F26" s="31" t="s">
        <v>19</v>
      </c>
      <c r="G26" s="32">
        <f>+VLOOKUP(G25,Elegibles,7,FALSE)</f>
        <v>1.0245110120000001</v>
      </c>
    </row>
    <row r="27" spans="3:14" x14ac:dyDescent="0.2">
      <c r="F27" s="115" t="s">
        <v>20</v>
      </c>
      <c r="G27" s="124">
        <v>1000</v>
      </c>
      <c r="H27" s="122"/>
    </row>
    <row r="28" spans="3:14" ht="12" customHeight="1" x14ac:dyDescent="0.2">
      <c r="F28" s="33" t="s">
        <v>21</v>
      </c>
      <c r="G28" s="34">
        <f>+TRUNC(G27*G26,0)</f>
        <v>1024</v>
      </c>
    </row>
    <row r="29" spans="3:14" ht="12" customHeight="1" x14ac:dyDescent="0.2">
      <c r="G29" s="30"/>
    </row>
    <row r="30" spans="3:14" ht="12" customHeight="1" x14ac:dyDescent="0.2">
      <c r="C30" s="35"/>
      <c r="D30" s="36"/>
      <c r="F30" s="116" t="s">
        <v>22</v>
      </c>
      <c r="G30" s="117"/>
    </row>
    <row r="31" spans="3:14" ht="12" customHeight="1" x14ac:dyDescent="0.2">
      <c r="F31" s="31" t="s">
        <v>23</v>
      </c>
      <c r="G31" s="37" t="str">
        <f>+VLOOKUP($G$25,Elegibles,2,FALSE)</f>
        <v>Letras Tasa Variable vto. 28/07/22</v>
      </c>
    </row>
    <row r="32" spans="3:14" ht="12" customHeight="1" x14ac:dyDescent="0.2">
      <c r="F32" s="31" t="s">
        <v>70</v>
      </c>
      <c r="G32" s="37" t="str">
        <f>+VLOOKUP($G$25,Elegibles,3,FALSE)</f>
        <v>Badlar + 5,65%</v>
      </c>
    </row>
    <row r="33" spans="2:10" ht="12" customHeight="1" x14ac:dyDescent="0.2">
      <c r="F33" s="31" t="s">
        <v>24</v>
      </c>
      <c r="G33" s="103">
        <f>+VLOOKUP($G$25,Elegibles,4,FALSE)</f>
        <v>44770</v>
      </c>
    </row>
    <row r="34" spans="2:10" ht="12" customHeight="1" x14ac:dyDescent="0.2">
      <c r="F34" s="31" t="s">
        <v>25</v>
      </c>
      <c r="G34" s="38" t="str">
        <f>+VLOOKUP($G$25,Elegibles,5,FALSE)</f>
        <v>ARPBUE520B02</v>
      </c>
    </row>
    <row r="35" spans="2:10" ht="12" customHeight="1" x14ac:dyDescent="0.2">
      <c r="F35" s="39" t="s">
        <v>71</v>
      </c>
      <c r="G35" s="40">
        <f>+VLOOKUP($G$25,Elegibles,6,FALSE)</f>
        <v>42494</v>
      </c>
    </row>
    <row r="36" spans="2:10" ht="14.25" customHeight="1" x14ac:dyDescent="0.2">
      <c r="C36" s="41"/>
      <c r="D36" s="41"/>
      <c r="E36" s="41"/>
    </row>
    <row r="37" spans="2:10" ht="21" customHeight="1" x14ac:dyDescent="0.2">
      <c r="B37" s="41"/>
      <c r="C37" s="41"/>
      <c r="D37" s="41"/>
      <c r="E37" s="41"/>
      <c r="F37" s="136" t="s">
        <v>77</v>
      </c>
      <c r="G37" s="136"/>
      <c r="H37" s="136"/>
      <c r="I37" s="136"/>
      <c r="J37" s="136"/>
    </row>
    <row r="38" spans="2:10" ht="27" customHeight="1" x14ac:dyDescent="0.2">
      <c r="B38" s="41"/>
      <c r="C38" s="41"/>
      <c r="D38" s="41"/>
      <c r="E38" s="41"/>
      <c r="F38" s="136"/>
      <c r="G38" s="136"/>
      <c r="H38" s="136"/>
      <c r="I38" s="136"/>
      <c r="J38" s="136"/>
    </row>
    <row r="39" spans="2:10" x14ac:dyDescent="0.2">
      <c r="F39" s="136"/>
      <c r="G39" s="136"/>
      <c r="H39" s="136"/>
      <c r="I39" s="136"/>
      <c r="J39" s="136"/>
    </row>
  </sheetData>
  <sheetProtection password="EA3A" sheet="1" objects="1" scenarios="1" selectLockedCells="1"/>
  <mergeCells count="26">
    <mergeCell ref="F37:J39"/>
    <mergeCell ref="N16:N18"/>
    <mergeCell ref="L15:M15"/>
    <mergeCell ref="I16:I18"/>
    <mergeCell ref="J16:K16"/>
    <mergeCell ref="J17:K17"/>
    <mergeCell ref="J18:K18"/>
    <mergeCell ref="L16:M16"/>
    <mergeCell ref="L17:M17"/>
    <mergeCell ref="L18:M18"/>
    <mergeCell ref="M11:N11"/>
    <mergeCell ref="I12:J12"/>
    <mergeCell ref="I13:J13"/>
    <mergeCell ref="I14:J14"/>
    <mergeCell ref="K12:L12"/>
    <mergeCell ref="K13:L13"/>
    <mergeCell ref="K14:L14"/>
    <mergeCell ref="M12:N12"/>
    <mergeCell ref="M13:N13"/>
    <mergeCell ref="M14:N14"/>
    <mergeCell ref="F2:G2"/>
    <mergeCell ref="I2:J2"/>
    <mergeCell ref="F24:G24"/>
    <mergeCell ref="I11:J11"/>
    <mergeCell ref="J15:K15"/>
    <mergeCell ref="K11:L11"/>
  </mergeCells>
  <pageMargins left="0.7" right="0.7" top="0.75" bottom="0.75" header="0.3" footer="0.3"/>
  <pageSetup orientation="portrait" r:id="rId1"/>
  <ignoredErrors>
    <ignoredError sqref="G1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'Titulos Elegibles'!$A$2:$A$6</xm:f>
          </x14:formula1>
          <xm:sqref>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H12" sqref="H12"/>
    </sheetView>
  </sheetViews>
  <sheetFormatPr baseColWidth="10" defaultColWidth="14.7109375" defaultRowHeight="15" customHeight="1" x14ac:dyDescent="0.25"/>
  <cols>
    <col min="1" max="1" width="22.42578125" style="44" bestFit="1" customWidth="1"/>
    <col min="2" max="2" width="2.5703125" style="44" customWidth="1"/>
    <col min="3" max="3" width="14.28515625" style="44" customWidth="1"/>
    <col min="4" max="4" width="3.85546875" style="44" customWidth="1"/>
    <col min="5" max="5" width="7.28515625" style="44" bestFit="1" customWidth="1"/>
    <col min="6" max="6" width="10.85546875" style="44" customWidth="1"/>
    <col min="7" max="7" width="10.28515625" style="44" bestFit="1" customWidth="1"/>
    <col min="8" max="8" width="11" style="44" customWidth="1"/>
    <col min="9" max="9" width="10.28515625" style="44" bestFit="1" customWidth="1"/>
    <col min="10" max="10" width="10" style="44" bestFit="1" customWidth="1"/>
    <col min="11" max="16384" width="14.7109375" style="44"/>
  </cols>
  <sheetData>
    <row r="1" spans="1:14" ht="12" x14ac:dyDescent="0.25">
      <c r="A1" s="42"/>
      <c r="B1" s="42"/>
      <c r="C1" s="42"/>
      <c r="D1" s="43"/>
    </row>
    <row r="2" spans="1:14" ht="12" x14ac:dyDescent="0.25">
      <c r="A2" s="138"/>
      <c r="B2" s="138"/>
      <c r="C2" s="139"/>
      <c r="D2" s="45" t="s">
        <v>27</v>
      </c>
      <c r="E2" s="46" t="s">
        <v>28</v>
      </c>
      <c r="F2" s="47" t="s">
        <v>29</v>
      </c>
      <c r="G2" s="48"/>
      <c r="H2" s="49" t="s">
        <v>0</v>
      </c>
      <c r="I2" s="50" t="s">
        <v>58</v>
      </c>
      <c r="J2" s="47" t="s">
        <v>30</v>
      </c>
      <c r="K2" s="51" t="s">
        <v>31</v>
      </c>
      <c r="L2" s="47" t="s">
        <v>32</v>
      </c>
    </row>
    <row r="3" spans="1:14" s="60" customFormat="1" ht="12" x14ac:dyDescent="0.2">
      <c r="A3" s="52" t="s">
        <v>9</v>
      </c>
      <c r="B3" s="52"/>
      <c r="C3" s="53">
        <v>1000</v>
      </c>
      <c r="D3" s="54"/>
      <c r="E3" s="55">
        <f>F3</f>
        <v>44697</v>
      </c>
      <c r="F3" s="56">
        <f>+C4</f>
        <v>44697</v>
      </c>
      <c r="G3" s="57"/>
      <c r="H3" s="76"/>
      <c r="I3" s="77"/>
      <c r="J3" s="58"/>
      <c r="K3" s="59">
        <f>-C3</f>
        <v>-1000</v>
      </c>
      <c r="L3" s="59">
        <f>SUM(L5:L12)/-K3</f>
        <v>1.4250647119777282</v>
      </c>
    </row>
    <row r="4" spans="1:14" ht="12" x14ac:dyDescent="0.2">
      <c r="A4" s="61" t="s">
        <v>33</v>
      </c>
      <c r="B4" s="61"/>
      <c r="C4" s="62">
        <f>+PBA!G5</f>
        <v>44697</v>
      </c>
      <c r="D4" s="43">
        <v>0</v>
      </c>
      <c r="E4" s="63">
        <f>F4</f>
        <v>44697</v>
      </c>
      <c r="F4" s="63">
        <f>+C4</f>
        <v>44697</v>
      </c>
      <c r="G4" s="64">
        <f>F4-F3</f>
        <v>0</v>
      </c>
      <c r="H4" s="125">
        <f t="shared" ref="H4:H12" si="0">+$C$7+$C$6</f>
        <v>0.44475000000000003</v>
      </c>
      <c r="I4" s="69">
        <v>0</v>
      </c>
      <c r="J4" s="58"/>
      <c r="K4" s="65"/>
      <c r="L4" s="65"/>
    </row>
    <row r="5" spans="1:14" ht="12" x14ac:dyDescent="0.2">
      <c r="A5" s="61" t="s">
        <v>4</v>
      </c>
      <c r="B5" s="61"/>
      <c r="C5" s="62">
        <f>+EDATE(C4,24)</f>
        <v>45428</v>
      </c>
      <c r="D5" s="43">
        <v>1</v>
      </c>
      <c r="E5" s="63">
        <f>F5</f>
        <v>44789</v>
      </c>
      <c r="F5" s="63">
        <f>+EDATE(F4,3)</f>
        <v>44789</v>
      </c>
      <c r="G5" s="68">
        <f t="shared" ref="G5:G11" si="1">F5-$F$3</f>
        <v>92</v>
      </c>
      <c r="H5" s="125">
        <f t="shared" si="0"/>
        <v>0.44475000000000003</v>
      </c>
      <c r="I5" s="69">
        <v>0</v>
      </c>
      <c r="J5" s="58">
        <f>+YEARFRAC(F4,F5,3)*(H5)*(1000-SUM($I$4:I4))</f>
        <v>112.10136986301372</v>
      </c>
      <c r="K5" s="65">
        <f>I5+J5</f>
        <v>112.10136986301372</v>
      </c>
      <c r="L5" s="65">
        <f t="shared" ref="L5:L12" si="2">K5/(1+C$11*(90/365))^((F5-F$3)/90)*((F5-F$3)/365)</f>
        <v>25.406663295246037</v>
      </c>
      <c r="N5" s="119"/>
    </row>
    <row r="6" spans="1:14" ht="12" x14ac:dyDescent="0.2">
      <c r="A6" s="61" t="s">
        <v>34</v>
      </c>
      <c r="B6" s="61"/>
      <c r="C6" s="66">
        <f>+PBA!G18</f>
        <v>0</v>
      </c>
      <c r="D6" s="43">
        <v>2</v>
      </c>
      <c r="E6" s="63">
        <f>+F6</f>
        <v>44881</v>
      </c>
      <c r="F6" s="63">
        <f t="shared" ref="F6" si="3">+EDATE(F5,3)</f>
        <v>44881</v>
      </c>
      <c r="G6" s="68">
        <f t="shared" si="1"/>
        <v>184</v>
      </c>
      <c r="H6" s="125">
        <f t="shared" si="0"/>
        <v>0.44475000000000003</v>
      </c>
      <c r="I6" s="69">
        <v>0</v>
      </c>
      <c r="J6" s="58">
        <f>+YEARFRAC(F5,F6,3)*(H6)*(1000-SUM($I$4:I5))</f>
        <v>112.10136986301372</v>
      </c>
      <c r="K6" s="65">
        <f>I6+J6</f>
        <v>112.10136986301372</v>
      </c>
      <c r="L6" s="65">
        <f t="shared" si="2"/>
        <v>45.689812656049646</v>
      </c>
      <c r="N6" s="119"/>
    </row>
    <row r="7" spans="1:14" ht="12" x14ac:dyDescent="0.2">
      <c r="A7" s="61" t="s">
        <v>35</v>
      </c>
      <c r="B7" s="61"/>
      <c r="C7" s="67">
        <f>+PBA!G19</f>
        <v>0.44475000000000003</v>
      </c>
      <c r="D7" s="43">
        <v>3</v>
      </c>
      <c r="E7" s="63">
        <f>+F7</f>
        <v>44973</v>
      </c>
      <c r="F7" s="63">
        <f>+EDATE(F6,3)</f>
        <v>44973</v>
      </c>
      <c r="G7" s="68">
        <f t="shared" si="1"/>
        <v>276</v>
      </c>
      <c r="H7" s="125">
        <f t="shared" si="0"/>
        <v>0.44475000000000003</v>
      </c>
      <c r="I7" s="69">
        <v>0</v>
      </c>
      <c r="J7" s="58">
        <f>+YEARFRAC(F6,F7,3)*(H7)*(1000-SUM($I$4:I6))</f>
        <v>112.10136986301372</v>
      </c>
      <c r="K7" s="65">
        <f t="shared" ref="K7:K12" si="4">I7+J7</f>
        <v>112.10136986301372</v>
      </c>
      <c r="L7" s="65">
        <f t="shared" si="2"/>
        <v>61.624354887311995</v>
      </c>
      <c r="N7" s="119"/>
    </row>
    <row r="8" spans="1:14" ht="12" x14ac:dyDescent="0.2">
      <c r="A8" s="61" t="s">
        <v>36</v>
      </c>
      <c r="B8" s="61"/>
      <c r="C8" s="67">
        <f>+C7+C6</f>
        <v>0.44475000000000003</v>
      </c>
      <c r="D8" s="43">
        <v>4</v>
      </c>
      <c r="E8" s="63">
        <f>+EDATE(E7,3)</f>
        <v>45062</v>
      </c>
      <c r="F8" s="63">
        <f>+EDATE(F7,3)</f>
        <v>45062</v>
      </c>
      <c r="G8" s="68">
        <f t="shared" si="1"/>
        <v>365</v>
      </c>
      <c r="H8" s="125">
        <f t="shared" si="0"/>
        <v>0.44475000000000003</v>
      </c>
      <c r="I8" s="70">
        <v>0</v>
      </c>
      <c r="J8" s="58">
        <f>+YEARFRAC(F7,F8,3)*(H8)*(1000-SUM($I$4:I7))</f>
        <v>108.44589041095891</v>
      </c>
      <c r="K8" s="65">
        <f t="shared" si="4"/>
        <v>108.44589041095891</v>
      </c>
      <c r="L8" s="65">
        <f t="shared" si="2"/>
        <v>71.135314755760177</v>
      </c>
      <c r="N8" s="119"/>
    </row>
    <row r="9" spans="1:14" ht="12" x14ac:dyDescent="0.2">
      <c r="D9" s="43">
        <v>5</v>
      </c>
      <c r="E9" s="63">
        <f t="shared" ref="E9:F12" si="5">+EDATE(E8,3)</f>
        <v>45154</v>
      </c>
      <c r="F9" s="63">
        <f t="shared" si="5"/>
        <v>45154</v>
      </c>
      <c r="G9" s="68">
        <f t="shared" si="1"/>
        <v>457</v>
      </c>
      <c r="H9" s="125">
        <f t="shared" si="0"/>
        <v>0.44475000000000003</v>
      </c>
      <c r="I9" s="70">
        <v>0</v>
      </c>
      <c r="J9" s="58">
        <f>+YEARFRAC(F8,F9,3)*(H9)*(1000-SUM($I$4:I8))</f>
        <v>112.10136986301372</v>
      </c>
      <c r="K9" s="65">
        <f t="shared" si="4"/>
        <v>112.10136986301372</v>
      </c>
      <c r="L9" s="65">
        <f t="shared" si="2"/>
        <v>82.784334786214174</v>
      </c>
      <c r="N9" s="119"/>
    </row>
    <row r="10" spans="1:14" ht="12" x14ac:dyDescent="0.2">
      <c r="A10" s="67"/>
      <c r="B10" s="67"/>
      <c r="C10" s="66"/>
      <c r="D10" s="43">
        <v>6</v>
      </c>
      <c r="E10" s="63">
        <f t="shared" si="5"/>
        <v>45246</v>
      </c>
      <c r="F10" s="63">
        <f t="shared" si="5"/>
        <v>45246</v>
      </c>
      <c r="G10" s="68">
        <f t="shared" si="1"/>
        <v>549</v>
      </c>
      <c r="H10" s="125">
        <f t="shared" si="0"/>
        <v>0.44475000000000003</v>
      </c>
      <c r="I10" s="70">
        <v>0</v>
      </c>
      <c r="J10" s="58">
        <f>+YEARFRAC(F9,F10,3)*(H10)*(1000-SUM($I$4:I9))</f>
        <v>112.10136986301372</v>
      </c>
      <c r="K10" s="65">
        <f t="shared" si="4"/>
        <v>112.10136986301372</v>
      </c>
      <c r="L10" s="65">
        <f t="shared" si="2"/>
        <v>89.422345561934065</v>
      </c>
      <c r="N10" s="119"/>
    </row>
    <row r="11" spans="1:14" ht="12" x14ac:dyDescent="0.2">
      <c r="A11" s="67" t="s">
        <v>37</v>
      </c>
      <c r="B11" s="67"/>
      <c r="C11" s="66">
        <f>+((1+C12)^(90/365)-1)*(365/90)</f>
        <v>0.44436830224002688</v>
      </c>
      <c r="D11" s="43">
        <v>7</v>
      </c>
      <c r="E11" s="63">
        <f t="shared" si="5"/>
        <v>45338</v>
      </c>
      <c r="F11" s="63">
        <f t="shared" si="5"/>
        <v>45338</v>
      </c>
      <c r="G11" s="68">
        <f t="shared" si="1"/>
        <v>641</v>
      </c>
      <c r="H11" s="125">
        <f t="shared" si="0"/>
        <v>0.44475000000000003</v>
      </c>
      <c r="I11" s="70">
        <v>0</v>
      </c>
      <c r="J11" s="58">
        <f>+YEARFRAC(F10,F11,3)*(H11)*(1000-SUM($I$4:I10))</f>
        <v>112.10136986301372</v>
      </c>
      <c r="K11" s="65">
        <f t="shared" si="4"/>
        <v>112.10136986301372</v>
      </c>
      <c r="L11" s="65">
        <f t="shared" si="2"/>
        <v>93.880088841773727</v>
      </c>
      <c r="N11" s="119"/>
    </row>
    <row r="12" spans="1:14" ht="12" x14ac:dyDescent="0.2">
      <c r="A12" s="44" t="s">
        <v>38</v>
      </c>
      <c r="C12" s="66">
        <f>XIRR(K3:K12,E3:E12,0.14)</f>
        <v>0.52450144886970507</v>
      </c>
      <c r="D12" s="43">
        <v>8</v>
      </c>
      <c r="E12" s="63">
        <f t="shared" si="5"/>
        <v>45428</v>
      </c>
      <c r="F12" s="63">
        <f t="shared" si="5"/>
        <v>45428</v>
      </c>
      <c r="G12" s="68">
        <f>F12-$F$3</f>
        <v>731</v>
      </c>
      <c r="H12" s="125">
        <f t="shared" si="0"/>
        <v>0.44475000000000003</v>
      </c>
      <c r="I12" s="44">
        <v>1000</v>
      </c>
      <c r="J12" s="58">
        <f>+YEARFRAC(F11,F12,3)*(H12)*(1000-SUM($I$4:I11))</f>
        <v>109.66438356164383</v>
      </c>
      <c r="K12" s="65">
        <f t="shared" si="4"/>
        <v>1109.6643835616437</v>
      </c>
      <c r="L12" s="65">
        <f t="shared" si="2"/>
        <v>955.12179719343817</v>
      </c>
      <c r="N12" s="119"/>
    </row>
    <row r="13" spans="1:14" ht="12" x14ac:dyDescent="0.25">
      <c r="A13" s="61" t="s">
        <v>32</v>
      </c>
      <c r="B13" s="61"/>
      <c r="C13" s="69">
        <f>IF(ISERROR(L3),NA(),L3)</f>
        <v>1.4250647119777282</v>
      </c>
      <c r="D13" s="43"/>
    </row>
    <row r="14" spans="1:14" ht="12" x14ac:dyDescent="0.25">
      <c r="A14" s="61" t="s">
        <v>39</v>
      </c>
      <c r="B14" s="61"/>
      <c r="C14" s="69">
        <f>+SUMPRODUCT(I4:I12,G4:G12)/1000/365</f>
        <v>2.0027397260273974</v>
      </c>
      <c r="D14" s="43"/>
    </row>
    <row r="15" spans="1:14" ht="12" x14ac:dyDescent="0.25">
      <c r="A15" s="61"/>
      <c r="B15" s="61"/>
      <c r="C15" s="61"/>
      <c r="D15" s="43"/>
    </row>
    <row r="16" spans="1:14" ht="12" x14ac:dyDescent="0.25">
      <c r="C16" s="71"/>
      <c r="D16" s="43"/>
    </row>
    <row r="17" spans="1:12" ht="12" x14ac:dyDescent="0.25">
      <c r="A17" s="72"/>
      <c r="B17" s="72"/>
      <c r="C17" s="72"/>
      <c r="D17" s="73"/>
      <c r="E17" s="72"/>
      <c r="F17" s="72"/>
      <c r="G17" s="72"/>
      <c r="H17" s="72"/>
      <c r="I17" s="72"/>
      <c r="J17" s="72"/>
      <c r="K17" s="72"/>
      <c r="L17" s="72"/>
    </row>
    <row r="18" spans="1:12" ht="12" x14ac:dyDescent="0.25"/>
    <row r="19" spans="1:12" ht="12" x14ac:dyDescent="0.25"/>
    <row r="20" spans="1:12" ht="12" x14ac:dyDescent="0.25"/>
    <row r="21" spans="1:12" ht="12" x14ac:dyDescent="0.25"/>
    <row r="22" spans="1:12" ht="12" x14ac:dyDescent="0.25"/>
  </sheetData>
  <sheetProtection password="EA3A" sheet="1" objects="1" scenarios="1" selectLockedCells="1"/>
  <mergeCells count="1">
    <mergeCell ref="A2:C2"/>
  </mergeCells>
  <pageMargins left="0.7" right="0.7" top="0.75" bottom="0.75" header="0.3" footer="0.3"/>
  <ignoredErrors>
    <ignoredError sqref="J6:J12" formulaRange="1"/>
    <ignoredError sqref="H4:H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K12" sqref="K12"/>
    </sheetView>
  </sheetViews>
  <sheetFormatPr baseColWidth="10" defaultRowHeight="15" x14ac:dyDescent="0.25"/>
  <cols>
    <col min="2" max="2" width="32.42578125" customWidth="1"/>
    <col min="3" max="3" width="13.5703125" bestFit="1" customWidth="1"/>
    <col min="4" max="4" width="10.7109375" bestFit="1" customWidth="1"/>
    <col min="5" max="5" width="14.5703125" bestFit="1" customWidth="1"/>
    <col min="6" max="6" width="14" bestFit="1" customWidth="1"/>
    <col min="7" max="7" width="16.85546875" bestFit="1" customWidth="1"/>
  </cols>
  <sheetData>
    <row r="1" spans="1:9" s="79" customFormat="1" x14ac:dyDescent="0.25">
      <c r="A1" s="78" t="s">
        <v>40</v>
      </c>
      <c r="B1" s="79" t="s">
        <v>41</v>
      </c>
      <c r="C1" s="79" t="s">
        <v>0</v>
      </c>
      <c r="D1" s="79" t="s">
        <v>42</v>
      </c>
      <c r="E1" s="79" t="s">
        <v>25</v>
      </c>
      <c r="F1" s="79" t="s">
        <v>26</v>
      </c>
      <c r="G1" s="79" t="s">
        <v>43</v>
      </c>
    </row>
    <row r="2" spans="1:9" x14ac:dyDescent="0.25">
      <c r="A2" s="74" t="s">
        <v>18</v>
      </c>
      <c r="B2" s="74" t="s">
        <v>69</v>
      </c>
      <c r="C2" s="74" t="s">
        <v>44</v>
      </c>
      <c r="D2" s="102">
        <v>44712</v>
      </c>
      <c r="E2" t="s">
        <v>45</v>
      </c>
      <c r="F2">
        <v>32911</v>
      </c>
      <c r="G2" s="104">
        <v>1.0962829620000001</v>
      </c>
      <c r="I2" s="120" t="s">
        <v>72</v>
      </c>
    </row>
    <row r="3" spans="1:9" x14ac:dyDescent="0.25">
      <c r="A3" t="s">
        <v>46</v>
      </c>
      <c r="B3" s="74" t="s">
        <v>65</v>
      </c>
      <c r="C3" s="74" t="s">
        <v>47</v>
      </c>
      <c r="D3" s="102">
        <v>44708</v>
      </c>
      <c r="E3" t="s">
        <v>48</v>
      </c>
      <c r="F3">
        <v>42467</v>
      </c>
      <c r="G3" s="104">
        <v>1.103603793</v>
      </c>
      <c r="I3" s="120" t="s">
        <v>73</v>
      </c>
    </row>
    <row r="4" spans="1:9" x14ac:dyDescent="0.25">
      <c r="A4" t="s">
        <v>49</v>
      </c>
      <c r="B4" s="74" t="s">
        <v>66</v>
      </c>
      <c r="C4" s="74" t="s">
        <v>50</v>
      </c>
      <c r="D4" s="102">
        <v>44770</v>
      </c>
      <c r="E4" t="s">
        <v>51</v>
      </c>
      <c r="F4">
        <v>42494</v>
      </c>
      <c r="G4" s="104">
        <v>1.0245110120000001</v>
      </c>
      <c r="I4" s="120" t="s">
        <v>74</v>
      </c>
    </row>
    <row r="5" spans="1:9" x14ac:dyDescent="0.25">
      <c r="A5" t="s">
        <v>52</v>
      </c>
      <c r="B5" s="74" t="s">
        <v>67</v>
      </c>
      <c r="C5" s="74" t="s">
        <v>53</v>
      </c>
      <c r="D5" s="102">
        <v>44799</v>
      </c>
      <c r="E5" t="s">
        <v>54</v>
      </c>
      <c r="F5">
        <v>42498</v>
      </c>
      <c r="G5" s="104">
        <v>1.101412013</v>
      </c>
      <c r="I5" s="120" t="s">
        <v>75</v>
      </c>
    </row>
    <row r="6" spans="1:9" x14ac:dyDescent="0.25">
      <c r="A6" t="s">
        <v>55</v>
      </c>
      <c r="B6" s="74" t="s">
        <v>68</v>
      </c>
      <c r="C6" s="74" t="s">
        <v>56</v>
      </c>
      <c r="D6" s="102">
        <v>44833</v>
      </c>
      <c r="E6" t="s">
        <v>57</v>
      </c>
      <c r="F6">
        <v>42529</v>
      </c>
      <c r="G6" s="104">
        <v>1.0589559209999999</v>
      </c>
      <c r="I6" s="121" t="s">
        <v>76</v>
      </c>
    </row>
    <row r="7" spans="1:9" x14ac:dyDescent="0.25">
      <c r="G7" s="10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41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16.140625" customWidth="1"/>
    <col min="2" max="2" width="9.140625" style="80"/>
    <col min="4" max="4" width="9.5703125" bestFit="1" customWidth="1"/>
    <col min="5" max="5" width="10.85546875" customWidth="1"/>
    <col min="6" max="6" width="9.5703125" customWidth="1"/>
    <col min="8" max="9" width="10.7109375" bestFit="1" customWidth="1"/>
    <col min="10" max="10" width="17.28515625" bestFit="1" customWidth="1"/>
    <col min="11" max="11" width="13.5703125" customWidth="1"/>
    <col min="13" max="13" width="10.7109375" bestFit="1" customWidth="1"/>
    <col min="17" max="17" width="10.7109375" bestFit="1" customWidth="1"/>
  </cols>
  <sheetData>
    <row r="1" spans="1:18" x14ac:dyDescent="0.25">
      <c r="A1" t="s">
        <v>59</v>
      </c>
      <c r="D1" s="81"/>
      <c r="I1" t="s">
        <v>60</v>
      </c>
      <c r="M1" t="s">
        <v>59</v>
      </c>
    </row>
    <row r="2" spans="1:18" x14ac:dyDescent="0.25">
      <c r="A2" t="s">
        <v>61</v>
      </c>
      <c r="B2" s="80" t="s">
        <v>62</v>
      </c>
      <c r="E2" s="75"/>
      <c r="F2" s="82"/>
      <c r="M2" t="s">
        <v>61</v>
      </c>
      <c r="N2" t="s">
        <v>62</v>
      </c>
    </row>
    <row r="3" spans="1:18" x14ac:dyDescent="0.25">
      <c r="A3" s="75">
        <v>44685</v>
      </c>
      <c r="B3" s="82">
        <v>44.4375</v>
      </c>
      <c r="C3" s="83">
        <f>+AVERAGE(B3:B7)</f>
        <v>44.475000000000001</v>
      </c>
      <c r="E3" s="75"/>
      <c r="F3" s="82"/>
      <c r="G3" s="84"/>
      <c r="H3" s="85"/>
      <c r="I3" s="85">
        <v>44562</v>
      </c>
      <c r="M3" s="75" t="e">
        <f ca="1">_xll.BDH($M$1,$N$2,"12/1/2016","","Dir=V","Dts=S","Sort=D","Quote=C","QtTyp=Y","Days=T","Per=cd","DtFmt=D","UseDPDF=N","CshAdjNormal=N","CshAdjAbnormal=N","CapChg=N","cols=2;rows=1530")</f>
        <v>#NAME?</v>
      </c>
      <c r="N3" s="86">
        <v>44.375</v>
      </c>
      <c r="Q3" s="75"/>
      <c r="R3" s="87"/>
    </row>
    <row r="4" spans="1:18" x14ac:dyDescent="0.25">
      <c r="A4" s="75">
        <v>44684</v>
      </c>
      <c r="B4" s="82">
        <v>44.4375</v>
      </c>
      <c r="D4" s="88"/>
      <c r="E4" s="75"/>
      <c r="F4" s="82"/>
      <c r="G4" s="84"/>
      <c r="H4" s="85"/>
      <c r="I4" s="85">
        <v>44620</v>
      </c>
      <c r="M4" s="75">
        <v>44671</v>
      </c>
      <c r="N4">
        <v>44.3125</v>
      </c>
      <c r="Q4" s="75"/>
      <c r="R4" s="87"/>
    </row>
    <row r="5" spans="1:18" x14ac:dyDescent="0.25">
      <c r="A5" s="75">
        <v>44683</v>
      </c>
      <c r="B5" s="82">
        <v>44.625</v>
      </c>
      <c r="D5" s="88"/>
      <c r="E5" s="75"/>
      <c r="F5" s="82"/>
      <c r="G5" s="84"/>
      <c r="H5" s="85"/>
      <c r="I5" s="85">
        <v>44621</v>
      </c>
      <c r="M5" s="75">
        <v>44670</v>
      </c>
      <c r="N5">
        <v>44.25</v>
      </c>
      <c r="Q5" s="75"/>
      <c r="R5" s="87"/>
    </row>
    <row r="6" spans="1:18" x14ac:dyDescent="0.25">
      <c r="A6" s="75">
        <v>44680</v>
      </c>
      <c r="B6" s="82">
        <v>44.375</v>
      </c>
      <c r="D6" s="88"/>
      <c r="E6" s="75"/>
      <c r="F6" s="82"/>
      <c r="G6" s="84"/>
      <c r="H6" s="85"/>
      <c r="I6" s="85">
        <v>44644</v>
      </c>
      <c r="M6" s="75">
        <v>44669</v>
      </c>
      <c r="N6">
        <v>44.5625</v>
      </c>
      <c r="Q6" s="75"/>
      <c r="R6" s="87"/>
    </row>
    <row r="7" spans="1:18" x14ac:dyDescent="0.25">
      <c r="A7" s="75">
        <v>44679</v>
      </c>
      <c r="B7" s="82">
        <v>44.5</v>
      </c>
      <c r="D7" s="88"/>
      <c r="E7" s="75"/>
      <c r="F7" s="82"/>
      <c r="G7" s="84"/>
      <c r="H7" s="85"/>
      <c r="I7" s="85">
        <v>44665</v>
      </c>
      <c r="M7" s="75">
        <v>44664</v>
      </c>
      <c r="N7">
        <v>41.875</v>
      </c>
      <c r="Q7" s="75"/>
      <c r="R7" s="87"/>
    </row>
    <row r="8" spans="1:18" x14ac:dyDescent="0.25">
      <c r="A8" s="75">
        <v>44678</v>
      </c>
      <c r="B8" s="82">
        <v>44.5625</v>
      </c>
      <c r="D8" s="88"/>
      <c r="E8" s="75"/>
      <c r="F8" s="82"/>
      <c r="G8" s="84"/>
      <c r="H8" s="85"/>
      <c r="I8" s="85">
        <v>44666</v>
      </c>
      <c r="M8" s="75">
        <v>44663</v>
      </c>
      <c r="N8">
        <v>41.875</v>
      </c>
      <c r="Q8" s="75"/>
      <c r="R8" s="87"/>
    </row>
    <row r="9" spans="1:18" x14ac:dyDescent="0.25">
      <c r="A9" s="75">
        <v>44677</v>
      </c>
      <c r="B9" s="82">
        <v>44.625</v>
      </c>
      <c r="D9" s="88"/>
      <c r="E9" s="75"/>
      <c r="F9" s="82"/>
      <c r="G9" s="84"/>
      <c r="H9" s="85"/>
      <c r="I9" s="85">
        <v>44699</v>
      </c>
      <c r="M9" s="75">
        <v>44662</v>
      </c>
      <c r="N9">
        <v>42</v>
      </c>
      <c r="Q9" s="75"/>
      <c r="R9" s="87"/>
    </row>
    <row r="10" spans="1:18" x14ac:dyDescent="0.25">
      <c r="A10" s="75">
        <v>44676</v>
      </c>
      <c r="B10" s="82">
        <v>44.4375</v>
      </c>
      <c r="D10" s="88"/>
      <c r="E10" s="75"/>
      <c r="F10" s="82"/>
      <c r="G10" s="84"/>
      <c r="H10" s="85"/>
      <c r="I10" s="85">
        <v>44706</v>
      </c>
      <c r="M10" s="75">
        <v>44659</v>
      </c>
      <c r="N10">
        <v>41.9375</v>
      </c>
      <c r="Q10" s="75"/>
      <c r="R10" s="87"/>
    </row>
    <row r="11" spans="1:18" x14ac:dyDescent="0.25">
      <c r="A11" s="75">
        <v>44673</v>
      </c>
      <c r="B11" s="82">
        <v>44.3125</v>
      </c>
      <c r="D11" s="88"/>
      <c r="E11" s="75"/>
      <c r="F11" s="82"/>
      <c r="G11" s="84"/>
      <c r="H11" s="85"/>
      <c r="I11" s="85">
        <v>44729</v>
      </c>
      <c r="M11" s="75">
        <v>44658</v>
      </c>
      <c r="N11">
        <v>41.9375</v>
      </c>
      <c r="Q11" s="75"/>
      <c r="R11" s="87"/>
    </row>
    <row r="12" spans="1:18" x14ac:dyDescent="0.25">
      <c r="A12" s="75">
        <v>44672</v>
      </c>
      <c r="B12" s="82">
        <v>44.375</v>
      </c>
      <c r="E12" s="75"/>
      <c r="F12" s="82"/>
      <c r="G12" s="84"/>
      <c r="H12" s="85"/>
      <c r="I12" s="85">
        <v>44732</v>
      </c>
      <c r="M12" s="75">
        <v>44657</v>
      </c>
      <c r="N12">
        <v>42.125</v>
      </c>
      <c r="Q12" s="75"/>
      <c r="R12" s="87"/>
    </row>
    <row r="13" spans="1:18" x14ac:dyDescent="0.25">
      <c r="A13" s="75">
        <v>44671</v>
      </c>
      <c r="B13" s="82">
        <v>44.3125</v>
      </c>
      <c r="E13" s="75"/>
      <c r="F13" s="82"/>
      <c r="G13" s="84"/>
      <c r="H13" s="85"/>
      <c r="I13" s="85">
        <v>44788</v>
      </c>
      <c r="M13" s="75">
        <v>44656</v>
      </c>
      <c r="N13">
        <v>42.125</v>
      </c>
      <c r="Q13" s="75"/>
      <c r="R13" s="87"/>
    </row>
    <row r="14" spans="1:18" x14ac:dyDescent="0.25">
      <c r="A14" s="75">
        <v>44670</v>
      </c>
      <c r="B14" s="82">
        <v>44.25</v>
      </c>
      <c r="E14" s="75"/>
      <c r="F14" s="82"/>
      <c r="G14" s="84"/>
      <c r="H14" s="85"/>
      <c r="I14" s="85">
        <v>44841</v>
      </c>
      <c r="M14" s="75">
        <v>44655</v>
      </c>
      <c r="N14">
        <v>42</v>
      </c>
      <c r="Q14" s="75"/>
      <c r="R14" s="87"/>
    </row>
    <row r="15" spans="1:18" x14ac:dyDescent="0.25">
      <c r="A15" s="75">
        <v>44669</v>
      </c>
      <c r="B15" s="82">
        <v>44.5625</v>
      </c>
      <c r="E15" s="75"/>
      <c r="F15" s="82"/>
      <c r="G15" s="84"/>
      <c r="H15" s="85"/>
      <c r="I15" s="85">
        <v>44844</v>
      </c>
      <c r="M15" s="75">
        <v>44652</v>
      </c>
      <c r="N15">
        <v>42</v>
      </c>
      <c r="Q15" s="75"/>
      <c r="R15" s="87"/>
    </row>
    <row r="16" spans="1:18" x14ac:dyDescent="0.25">
      <c r="A16" s="75">
        <v>44664</v>
      </c>
      <c r="B16" s="82">
        <v>41.875</v>
      </c>
      <c r="E16" s="75"/>
      <c r="F16" s="82"/>
      <c r="G16" s="84"/>
      <c r="H16" s="85"/>
      <c r="I16" s="85">
        <v>44886</v>
      </c>
      <c r="M16" s="75">
        <v>44651</v>
      </c>
      <c r="N16">
        <v>41.8125</v>
      </c>
      <c r="Q16" s="75"/>
      <c r="R16" s="87"/>
    </row>
    <row r="17" spans="1:18" x14ac:dyDescent="0.25">
      <c r="A17" s="75">
        <v>44663</v>
      </c>
      <c r="B17" s="82">
        <v>41.875</v>
      </c>
      <c r="E17" s="75"/>
      <c r="F17" s="82"/>
      <c r="G17" s="84"/>
      <c r="H17" s="85"/>
      <c r="I17" s="85">
        <v>44903</v>
      </c>
      <c r="J17" s="89"/>
      <c r="K17" s="89"/>
      <c r="L17" s="89"/>
      <c r="M17" s="75">
        <v>44650</v>
      </c>
      <c r="N17">
        <v>42</v>
      </c>
      <c r="Q17" s="75"/>
      <c r="R17" s="87"/>
    </row>
    <row r="18" spans="1:18" x14ac:dyDescent="0.25">
      <c r="A18" s="75">
        <v>44662</v>
      </c>
      <c r="B18" s="82">
        <v>42</v>
      </c>
      <c r="E18" s="75"/>
      <c r="F18" s="82"/>
      <c r="G18" s="84"/>
      <c r="H18" s="85"/>
      <c r="I18" s="85">
        <v>44904</v>
      </c>
      <c r="J18" s="89"/>
      <c r="K18" s="89"/>
      <c r="L18" s="89"/>
      <c r="M18" s="75">
        <v>44649</v>
      </c>
      <c r="N18">
        <v>41.9375</v>
      </c>
      <c r="Q18" s="75"/>
      <c r="R18" s="87"/>
    </row>
    <row r="19" spans="1:18" x14ac:dyDescent="0.25">
      <c r="A19" s="75">
        <v>44659</v>
      </c>
      <c r="B19" s="82">
        <v>41.9375</v>
      </c>
      <c r="E19" s="75"/>
      <c r="F19" s="82"/>
      <c r="H19" s="85"/>
      <c r="I19" s="85">
        <v>44920</v>
      </c>
      <c r="J19" s="90"/>
      <c r="K19" s="89"/>
      <c r="L19" s="89"/>
      <c r="M19" s="75">
        <v>44648</v>
      </c>
      <c r="N19">
        <v>42</v>
      </c>
      <c r="Q19" s="75"/>
      <c r="R19" s="87"/>
    </row>
    <row r="20" spans="1:18" x14ac:dyDescent="0.25">
      <c r="A20" s="75">
        <v>44658</v>
      </c>
      <c r="B20" s="82">
        <v>41.9375</v>
      </c>
      <c r="E20" s="75"/>
      <c r="F20" s="82"/>
      <c r="H20" s="87"/>
      <c r="I20" s="75">
        <v>44197</v>
      </c>
      <c r="J20" s="91"/>
      <c r="K20" s="92"/>
      <c r="L20" s="89"/>
      <c r="M20" s="75">
        <v>44645</v>
      </c>
      <c r="N20">
        <v>41.9375</v>
      </c>
      <c r="Q20" s="75"/>
      <c r="R20" s="87"/>
    </row>
    <row r="21" spans="1:18" x14ac:dyDescent="0.25">
      <c r="A21" s="75">
        <v>44657</v>
      </c>
      <c r="B21" s="82">
        <v>42.125</v>
      </c>
      <c r="E21" s="75"/>
      <c r="F21" s="82"/>
      <c r="H21" s="87"/>
      <c r="I21" s="75">
        <v>44242</v>
      </c>
      <c r="J21" s="93"/>
      <c r="K21" s="89"/>
      <c r="L21" s="89"/>
      <c r="M21" s="75">
        <v>44643</v>
      </c>
      <c r="N21">
        <v>41.75</v>
      </c>
      <c r="Q21" s="75"/>
      <c r="R21" s="87"/>
    </row>
    <row r="22" spans="1:18" x14ac:dyDescent="0.25">
      <c r="A22" s="75">
        <v>44656</v>
      </c>
      <c r="B22" s="82">
        <v>42.125</v>
      </c>
      <c r="C22" s="83">
        <f>+AVERAGE(B22:B26)</f>
        <v>41.987499999999997</v>
      </c>
      <c r="E22" s="75"/>
      <c r="F22" s="82"/>
      <c r="H22" s="87"/>
      <c r="I22" s="75">
        <v>44243</v>
      </c>
      <c r="J22" s="93"/>
      <c r="K22" s="89"/>
      <c r="L22" s="89"/>
      <c r="M22" s="75">
        <v>44642</v>
      </c>
      <c r="N22">
        <v>39.875</v>
      </c>
      <c r="Q22" s="75"/>
      <c r="R22" s="87"/>
    </row>
    <row r="23" spans="1:18" x14ac:dyDescent="0.25">
      <c r="A23" s="75">
        <v>44655</v>
      </c>
      <c r="B23" s="82">
        <v>42</v>
      </c>
      <c r="E23" s="75"/>
      <c r="F23" s="82"/>
      <c r="H23" s="87"/>
      <c r="I23" s="75">
        <v>44279</v>
      </c>
      <c r="J23" s="93"/>
      <c r="K23" s="89"/>
      <c r="L23" s="89"/>
      <c r="M23" s="75">
        <v>44641</v>
      </c>
      <c r="N23">
        <v>40</v>
      </c>
      <c r="Q23" s="75"/>
      <c r="R23" s="87"/>
    </row>
    <row r="24" spans="1:18" x14ac:dyDescent="0.25">
      <c r="A24" s="75">
        <v>44652</v>
      </c>
      <c r="B24" s="82">
        <v>42</v>
      </c>
      <c r="E24" s="75"/>
      <c r="F24" s="82"/>
      <c r="G24" s="87"/>
      <c r="H24" s="87"/>
      <c r="I24" s="75">
        <v>44287</v>
      </c>
      <c r="J24" s="93"/>
      <c r="K24" s="92"/>
      <c r="L24" s="89"/>
      <c r="M24" s="75">
        <v>44638</v>
      </c>
      <c r="N24">
        <v>40.0625</v>
      </c>
      <c r="Q24" s="75"/>
      <c r="R24" s="87"/>
    </row>
    <row r="25" spans="1:18" x14ac:dyDescent="0.25">
      <c r="A25" s="75">
        <v>44651</v>
      </c>
      <c r="B25" s="82">
        <v>41.8125</v>
      </c>
      <c r="E25" s="75"/>
      <c r="F25" s="82"/>
      <c r="G25" s="87"/>
      <c r="H25" s="87"/>
      <c r="I25" s="75">
        <v>44288</v>
      </c>
      <c r="J25" s="93"/>
      <c r="K25" s="89"/>
      <c r="L25" s="89"/>
      <c r="M25" s="75">
        <v>44637</v>
      </c>
      <c r="N25">
        <v>40.1875</v>
      </c>
      <c r="Q25" s="75"/>
      <c r="R25" s="87"/>
    </row>
    <row r="26" spans="1:18" x14ac:dyDescent="0.25">
      <c r="A26" s="75">
        <v>44650</v>
      </c>
      <c r="B26" s="82">
        <v>42</v>
      </c>
      <c r="E26" s="75"/>
      <c r="F26" s="82"/>
      <c r="G26" s="87"/>
      <c r="H26" s="87"/>
      <c r="I26" s="75">
        <v>44317</v>
      </c>
      <c r="J26" s="93"/>
      <c r="K26" s="89"/>
      <c r="L26" s="89"/>
      <c r="M26" s="75">
        <v>44636</v>
      </c>
      <c r="N26">
        <v>40.0625</v>
      </c>
      <c r="Q26" s="75"/>
      <c r="R26" s="87"/>
    </row>
    <row r="27" spans="1:18" x14ac:dyDescent="0.25">
      <c r="A27" s="75">
        <v>44649</v>
      </c>
      <c r="B27" s="82">
        <v>41.9375</v>
      </c>
      <c r="C27" s="83"/>
      <c r="E27" s="75"/>
      <c r="F27" s="82"/>
      <c r="G27" s="87"/>
      <c r="H27" s="87"/>
      <c r="I27" s="75">
        <v>44340</v>
      </c>
      <c r="J27" s="89"/>
      <c r="K27" s="89"/>
      <c r="L27" s="89"/>
      <c r="M27" s="75">
        <v>44635</v>
      </c>
      <c r="N27">
        <v>40</v>
      </c>
      <c r="Q27" s="75"/>
      <c r="R27" s="87"/>
    </row>
    <row r="28" spans="1:18" x14ac:dyDescent="0.25">
      <c r="A28" s="75">
        <v>44648</v>
      </c>
      <c r="B28" s="82">
        <v>42</v>
      </c>
      <c r="C28" s="83">
        <f>+AVERAGE(B26:B30)</f>
        <v>41.924999999999997</v>
      </c>
      <c r="E28" s="75"/>
      <c r="F28" s="82"/>
      <c r="G28" s="87"/>
      <c r="H28" s="87"/>
      <c r="I28" s="75">
        <v>44341</v>
      </c>
      <c r="J28" s="89"/>
      <c r="K28" s="89"/>
      <c r="L28" s="89"/>
      <c r="M28" s="75">
        <v>44634</v>
      </c>
      <c r="N28">
        <v>39.875</v>
      </c>
      <c r="Q28" s="75"/>
      <c r="R28" s="87"/>
    </row>
    <row r="29" spans="1:18" x14ac:dyDescent="0.25">
      <c r="A29" s="75">
        <v>44645</v>
      </c>
      <c r="B29" s="82">
        <v>41.9375</v>
      </c>
      <c r="E29" s="75"/>
      <c r="F29" s="82"/>
      <c r="G29" s="87"/>
      <c r="H29" s="87"/>
      <c r="I29" s="75">
        <v>44367</v>
      </c>
      <c r="J29" s="89"/>
      <c r="K29" s="89"/>
      <c r="L29" s="89"/>
      <c r="M29" s="75">
        <v>44631</v>
      </c>
      <c r="N29">
        <v>39.9375</v>
      </c>
      <c r="Q29" s="75"/>
      <c r="R29" s="87"/>
    </row>
    <row r="30" spans="1:18" x14ac:dyDescent="0.25">
      <c r="A30" s="75">
        <v>44643</v>
      </c>
      <c r="B30" s="82">
        <v>41.75</v>
      </c>
      <c r="E30" s="75"/>
      <c r="F30" s="82"/>
      <c r="G30" s="87"/>
      <c r="H30" s="87"/>
      <c r="I30" s="75">
        <v>44368</v>
      </c>
      <c r="J30" s="89"/>
      <c r="K30" s="89"/>
      <c r="L30" s="89"/>
      <c r="M30" s="75">
        <v>44630</v>
      </c>
      <c r="N30">
        <v>40.0625</v>
      </c>
      <c r="Q30" s="75"/>
      <c r="R30" s="87"/>
    </row>
    <row r="31" spans="1:18" x14ac:dyDescent="0.25">
      <c r="A31" s="75">
        <v>44642</v>
      </c>
      <c r="B31" s="82">
        <v>39.875</v>
      </c>
      <c r="E31" s="75"/>
      <c r="F31" s="82"/>
      <c r="G31" s="87"/>
      <c r="H31" s="87"/>
      <c r="I31" s="75">
        <v>44386</v>
      </c>
      <c r="J31" s="91"/>
      <c r="K31" s="89"/>
      <c r="L31" s="89"/>
      <c r="M31" s="75">
        <v>44629</v>
      </c>
      <c r="N31">
        <v>39.875</v>
      </c>
      <c r="Q31" s="75"/>
      <c r="R31" s="87"/>
    </row>
    <row r="32" spans="1:18" x14ac:dyDescent="0.25">
      <c r="A32" s="75">
        <v>44641</v>
      </c>
      <c r="B32" s="82">
        <v>40</v>
      </c>
      <c r="E32" s="75"/>
      <c r="F32" s="82"/>
      <c r="G32" s="87"/>
      <c r="H32" s="87"/>
      <c r="I32" s="75">
        <v>44424</v>
      </c>
      <c r="J32" s="94"/>
      <c r="K32" s="89"/>
      <c r="L32" s="89"/>
      <c r="M32" s="75">
        <v>44628</v>
      </c>
      <c r="N32">
        <v>40</v>
      </c>
      <c r="Q32" s="75"/>
      <c r="R32" s="87"/>
    </row>
    <row r="33" spans="1:18" x14ac:dyDescent="0.25">
      <c r="A33" s="75">
        <v>44638</v>
      </c>
      <c r="B33" s="82">
        <v>40.0625</v>
      </c>
      <c r="E33" s="75"/>
      <c r="F33" s="82"/>
      <c r="G33" s="87"/>
      <c r="H33" s="87"/>
      <c r="I33" s="75">
        <v>44477</v>
      </c>
      <c r="J33" s="94"/>
      <c r="K33" s="89"/>
      <c r="L33" s="89"/>
      <c r="M33" s="75">
        <v>44627</v>
      </c>
      <c r="N33">
        <v>40.0625</v>
      </c>
      <c r="Q33" s="75"/>
      <c r="R33" s="87"/>
    </row>
    <row r="34" spans="1:18" x14ac:dyDescent="0.25">
      <c r="A34" s="75">
        <v>44637</v>
      </c>
      <c r="B34" s="82">
        <v>40.1875</v>
      </c>
      <c r="E34" s="75"/>
      <c r="F34" s="82"/>
      <c r="G34" s="87"/>
      <c r="H34" s="87"/>
      <c r="I34" s="75">
        <v>44480</v>
      </c>
      <c r="J34" s="94"/>
      <c r="K34" s="89"/>
      <c r="L34" s="89"/>
      <c r="M34" s="75">
        <v>44624</v>
      </c>
      <c r="N34">
        <v>39.75</v>
      </c>
      <c r="Q34" s="75"/>
      <c r="R34" s="87"/>
    </row>
    <row r="35" spans="1:18" x14ac:dyDescent="0.25">
      <c r="A35" s="75">
        <v>44636</v>
      </c>
      <c r="B35" s="82">
        <v>40.0625</v>
      </c>
      <c r="E35" s="75"/>
      <c r="F35" s="82"/>
      <c r="G35" s="87"/>
      <c r="H35" s="87"/>
      <c r="I35" s="75">
        <v>44520</v>
      </c>
      <c r="J35" s="94"/>
      <c r="K35" s="89"/>
      <c r="L35" s="89"/>
      <c r="M35" s="75">
        <v>44623</v>
      </c>
      <c r="N35">
        <v>40.0625</v>
      </c>
      <c r="Q35" s="75"/>
      <c r="R35" s="87"/>
    </row>
    <row r="36" spans="1:18" x14ac:dyDescent="0.25">
      <c r="A36" s="75">
        <v>44635</v>
      </c>
      <c r="B36" s="82">
        <v>40</v>
      </c>
      <c r="E36" s="75"/>
      <c r="F36" s="82"/>
      <c r="G36" s="87"/>
      <c r="H36" s="87"/>
      <c r="I36" s="75">
        <v>44522</v>
      </c>
      <c r="J36" s="94"/>
      <c r="K36" s="89"/>
      <c r="L36" s="89"/>
      <c r="M36" s="75">
        <v>44622</v>
      </c>
      <c r="N36">
        <v>40.125</v>
      </c>
      <c r="Q36" s="75"/>
      <c r="R36" s="87"/>
    </row>
    <row r="37" spans="1:18" x14ac:dyDescent="0.25">
      <c r="A37" s="75">
        <v>44634</v>
      </c>
      <c r="B37" s="82">
        <v>39.875</v>
      </c>
      <c r="E37" s="75"/>
      <c r="F37" s="82"/>
      <c r="G37" s="87"/>
      <c r="H37" s="87"/>
      <c r="I37" s="75">
        <v>44538</v>
      </c>
      <c r="J37" s="94"/>
      <c r="K37" s="89"/>
      <c r="L37" s="89"/>
      <c r="M37" s="75">
        <v>44617</v>
      </c>
      <c r="N37">
        <v>39.9375</v>
      </c>
      <c r="Q37" s="75"/>
      <c r="R37" s="87"/>
    </row>
    <row r="38" spans="1:18" x14ac:dyDescent="0.25">
      <c r="A38" s="75">
        <v>44631</v>
      </c>
      <c r="B38" s="82">
        <v>39.9375</v>
      </c>
      <c r="E38" s="75"/>
      <c r="F38" s="82"/>
      <c r="G38" s="87"/>
      <c r="H38" s="87"/>
      <c r="I38" s="75">
        <v>44554</v>
      </c>
      <c r="J38" s="94"/>
      <c r="K38" s="89"/>
      <c r="L38" s="89"/>
      <c r="M38" s="75">
        <v>44616</v>
      </c>
      <c r="N38">
        <v>39.9375</v>
      </c>
      <c r="Q38" s="75"/>
      <c r="R38" s="87"/>
    </row>
    <row r="39" spans="1:18" x14ac:dyDescent="0.25">
      <c r="A39" s="75">
        <v>44630</v>
      </c>
      <c r="B39" s="82">
        <v>40.0625</v>
      </c>
      <c r="E39" s="75"/>
      <c r="F39" s="82"/>
      <c r="G39" s="87"/>
      <c r="H39" s="87"/>
      <c r="I39" s="75">
        <v>44555</v>
      </c>
      <c r="J39" s="94"/>
      <c r="K39" s="89"/>
      <c r="L39" s="89"/>
      <c r="M39" s="75">
        <v>44615</v>
      </c>
      <c r="N39">
        <v>40.0625</v>
      </c>
      <c r="Q39" s="75"/>
      <c r="R39" s="87"/>
    </row>
    <row r="40" spans="1:18" x14ac:dyDescent="0.25">
      <c r="A40" s="75">
        <v>44629</v>
      </c>
      <c r="B40" s="82">
        <v>39.875</v>
      </c>
      <c r="E40" s="75"/>
      <c r="F40" s="82"/>
      <c r="G40" s="87"/>
      <c r="H40" s="87"/>
      <c r="I40" s="75">
        <v>43831</v>
      </c>
      <c r="J40" s="94"/>
      <c r="K40" s="89"/>
      <c r="L40" s="89"/>
      <c r="M40" s="75">
        <v>44614</v>
      </c>
      <c r="N40">
        <v>40.0625</v>
      </c>
      <c r="Q40" s="75"/>
      <c r="R40" s="87"/>
    </row>
    <row r="41" spans="1:18" x14ac:dyDescent="0.25">
      <c r="A41" s="75">
        <v>44628</v>
      </c>
      <c r="B41" s="82">
        <v>40</v>
      </c>
      <c r="E41" s="75"/>
      <c r="F41" s="82"/>
      <c r="G41" s="87"/>
      <c r="H41" s="87"/>
      <c r="I41" s="75">
        <v>43885</v>
      </c>
      <c r="J41" s="94"/>
      <c r="K41" s="89"/>
      <c r="L41" s="89"/>
      <c r="M41" s="75">
        <v>44613</v>
      </c>
      <c r="N41">
        <v>39.875</v>
      </c>
      <c r="Q41" s="75"/>
      <c r="R41" s="87"/>
    </row>
    <row r="42" spans="1:18" x14ac:dyDescent="0.25">
      <c r="A42" s="75">
        <v>44627</v>
      </c>
      <c r="B42" s="82">
        <v>40.0625</v>
      </c>
      <c r="E42" s="75"/>
      <c r="F42" s="82"/>
      <c r="G42" s="87"/>
      <c r="H42" s="87"/>
      <c r="I42" s="75">
        <v>43885</v>
      </c>
      <c r="J42" s="95"/>
      <c r="K42" s="89"/>
      <c r="L42" s="89"/>
      <c r="M42" s="75">
        <v>44610</v>
      </c>
      <c r="N42">
        <v>39.9375</v>
      </c>
      <c r="Q42" s="75"/>
      <c r="R42" s="87"/>
    </row>
    <row r="43" spans="1:18" x14ac:dyDescent="0.25">
      <c r="A43" s="75">
        <v>44624</v>
      </c>
      <c r="B43" s="82">
        <v>39.75</v>
      </c>
      <c r="C43" s="83">
        <f>+AVERAGE(B43:B47)</f>
        <v>39.962499999999999</v>
      </c>
      <c r="E43" s="75"/>
      <c r="F43" s="82"/>
      <c r="G43" s="87"/>
      <c r="H43" s="87"/>
      <c r="I43" s="75">
        <v>43886</v>
      </c>
      <c r="J43" s="94"/>
      <c r="K43" s="89"/>
      <c r="L43" s="89"/>
      <c r="M43" s="75">
        <v>44609</v>
      </c>
      <c r="N43">
        <v>37.625</v>
      </c>
      <c r="Q43" s="75"/>
      <c r="R43" s="87"/>
    </row>
    <row r="44" spans="1:18" x14ac:dyDescent="0.25">
      <c r="A44" s="75">
        <v>44623</v>
      </c>
      <c r="B44" s="82">
        <v>40.0625</v>
      </c>
      <c r="E44" s="75"/>
      <c r="F44" s="82"/>
      <c r="G44" s="87"/>
      <c r="H44" s="87"/>
      <c r="I44" s="75">
        <v>43913</v>
      </c>
      <c r="J44" s="96"/>
      <c r="K44" s="89"/>
      <c r="L44" s="89"/>
      <c r="M44" s="75">
        <v>44608</v>
      </c>
      <c r="N44">
        <v>37.6875</v>
      </c>
      <c r="Q44" s="75"/>
      <c r="R44" s="87"/>
    </row>
    <row r="45" spans="1:18" x14ac:dyDescent="0.25">
      <c r="A45" s="75">
        <v>44622</v>
      </c>
      <c r="B45" s="82">
        <v>40.125</v>
      </c>
      <c r="E45" s="75"/>
      <c r="F45" s="82"/>
      <c r="G45" s="87"/>
      <c r="H45" s="87"/>
      <c r="I45" s="75">
        <v>43914</v>
      </c>
      <c r="J45" s="97"/>
      <c r="K45" s="89"/>
      <c r="L45" s="89"/>
      <c r="M45" s="75">
        <v>44607</v>
      </c>
      <c r="N45">
        <v>37.625</v>
      </c>
      <c r="Q45" s="75"/>
      <c r="R45" s="87"/>
    </row>
    <row r="46" spans="1:18" x14ac:dyDescent="0.25">
      <c r="A46" s="75">
        <v>44617</v>
      </c>
      <c r="B46" s="82">
        <v>39.9375</v>
      </c>
      <c r="E46" s="75"/>
      <c r="F46" s="82"/>
      <c r="G46" s="87"/>
      <c r="H46" s="87"/>
      <c r="I46" s="75">
        <v>43921</v>
      </c>
      <c r="J46" s="97"/>
      <c r="K46" s="89"/>
      <c r="L46" s="89"/>
      <c r="M46" s="75">
        <v>44606</v>
      </c>
      <c r="N46">
        <v>37.5</v>
      </c>
      <c r="Q46" s="75"/>
      <c r="R46" s="87"/>
    </row>
    <row r="47" spans="1:18" x14ac:dyDescent="0.25">
      <c r="A47" s="75">
        <v>44616</v>
      </c>
      <c r="B47" s="82">
        <v>39.9375</v>
      </c>
      <c r="E47" s="75"/>
      <c r="F47" s="82"/>
      <c r="G47" s="87"/>
      <c r="H47" s="87"/>
      <c r="I47" s="75">
        <v>43930</v>
      </c>
      <c r="J47" s="98"/>
      <c r="K47" s="89"/>
      <c r="L47" s="89"/>
      <c r="M47" s="75">
        <v>44603</v>
      </c>
      <c r="N47">
        <v>37.5625</v>
      </c>
      <c r="Q47" s="75"/>
      <c r="R47" s="87"/>
    </row>
    <row r="48" spans="1:18" x14ac:dyDescent="0.25">
      <c r="A48" s="75">
        <v>44615</v>
      </c>
      <c r="B48" s="82">
        <v>40.0625</v>
      </c>
      <c r="E48" s="75"/>
      <c r="F48" s="82"/>
      <c r="G48" s="87"/>
      <c r="H48" s="87"/>
      <c r="I48" s="75">
        <v>43931</v>
      </c>
      <c r="J48" s="89"/>
      <c r="K48" s="89"/>
      <c r="L48" s="89"/>
      <c r="M48" s="75">
        <v>44602</v>
      </c>
      <c r="N48">
        <v>37.5</v>
      </c>
      <c r="Q48" s="75"/>
      <c r="R48" s="87"/>
    </row>
    <row r="49" spans="1:18" x14ac:dyDescent="0.25">
      <c r="A49" s="75">
        <v>44614</v>
      </c>
      <c r="B49" s="82">
        <v>40.0625</v>
      </c>
      <c r="E49" s="75"/>
      <c r="F49" s="82"/>
      <c r="G49" s="87"/>
      <c r="H49" s="87"/>
      <c r="I49" s="75">
        <v>43952</v>
      </c>
      <c r="J49" s="89"/>
      <c r="K49" s="89"/>
      <c r="L49" s="89"/>
      <c r="M49" s="75">
        <v>44601</v>
      </c>
      <c r="N49">
        <v>37.6875</v>
      </c>
      <c r="Q49" s="75"/>
      <c r="R49" s="87"/>
    </row>
    <row r="50" spans="1:18" x14ac:dyDescent="0.25">
      <c r="A50" s="75">
        <v>44613</v>
      </c>
      <c r="B50" s="82">
        <v>39.875</v>
      </c>
      <c r="E50" s="75"/>
      <c r="F50" s="82"/>
      <c r="G50" s="87"/>
      <c r="H50" s="87"/>
      <c r="I50" s="75">
        <v>43976</v>
      </c>
      <c r="J50" s="89"/>
      <c r="K50" s="89"/>
      <c r="L50" s="89"/>
      <c r="M50" s="75">
        <v>44600</v>
      </c>
      <c r="N50">
        <v>37.4375</v>
      </c>
      <c r="Q50" s="75"/>
      <c r="R50" s="87"/>
    </row>
    <row r="51" spans="1:18" x14ac:dyDescent="0.25">
      <c r="A51" s="75">
        <v>44610</v>
      </c>
      <c r="B51" s="82">
        <v>39.9375</v>
      </c>
      <c r="E51" s="75"/>
      <c r="F51" s="82"/>
      <c r="G51" s="87"/>
      <c r="H51" s="87"/>
      <c r="I51" s="75">
        <v>43997</v>
      </c>
      <c r="J51" s="89"/>
      <c r="K51" s="89"/>
      <c r="L51" s="89"/>
      <c r="M51" s="75">
        <v>44599</v>
      </c>
      <c r="N51">
        <v>37.375</v>
      </c>
      <c r="Q51" s="75"/>
      <c r="R51" s="87"/>
    </row>
    <row r="52" spans="1:18" x14ac:dyDescent="0.25">
      <c r="A52" s="75">
        <v>44609</v>
      </c>
      <c r="B52" s="82">
        <v>37.625</v>
      </c>
      <c r="E52" s="75"/>
      <c r="F52" s="82"/>
      <c r="G52" s="87"/>
      <c r="H52" s="87"/>
      <c r="I52" s="75">
        <v>44021</v>
      </c>
      <c r="J52" s="89"/>
      <c r="K52" s="89"/>
      <c r="L52" s="89"/>
      <c r="M52" s="75">
        <v>44596</v>
      </c>
      <c r="N52">
        <v>37.5625</v>
      </c>
      <c r="Q52" s="75"/>
      <c r="R52" s="87"/>
    </row>
    <row r="53" spans="1:18" x14ac:dyDescent="0.25">
      <c r="A53" s="75">
        <v>44608</v>
      </c>
      <c r="B53" s="82">
        <v>37.6875</v>
      </c>
      <c r="E53" s="75"/>
      <c r="F53" s="82"/>
      <c r="G53" s="87"/>
      <c r="H53" s="87"/>
      <c r="I53" s="75">
        <v>44022</v>
      </c>
      <c r="J53" s="89"/>
      <c r="K53" s="89"/>
      <c r="L53" s="89"/>
      <c r="M53" s="75">
        <v>44595</v>
      </c>
      <c r="N53">
        <v>37.5625</v>
      </c>
      <c r="Q53" s="75"/>
      <c r="R53" s="87"/>
    </row>
    <row r="54" spans="1:18" x14ac:dyDescent="0.25">
      <c r="A54" s="75">
        <v>44607</v>
      </c>
      <c r="B54" s="82">
        <v>37.625</v>
      </c>
      <c r="E54" s="75"/>
      <c r="F54" s="82"/>
      <c r="G54" s="87"/>
      <c r="H54" s="87"/>
      <c r="I54" s="75">
        <v>44060</v>
      </c>
      <c r="J54" s="89"/>
      <c r="K54" s="89"/>
      <c r="L54" s="89"/>
      <c r="M54" s="75">
        <v>44594</v>
      </c>
      <c r="N54">
        <v>37.5625</v>
      </c>
      <c r="Q54" s="75"/>
      <c r="R54" s="87"/>
    </row>
    <row r="55" spans="1:18" x14ac:dyDescent="0.25">
      <c r="A55" s="75">
        <v>44606</v>
      </c>
      <c r="B55" s="82">
        <v>37.5</v>
      </c>
      <c r="E55" s="75"/>
      <c r="F55" s="82"/>
      <c r="G55" s="87"/>
      <c r="H55" s="87"/>
      <c r="I55" s="75">
        <v>44116</v>
      </c>
      <c r="J55" s="89"/>
      <c r="K55" s="89"/>
      <c r="L55" s="89"/>
      <c r="M55" s="75">
        <v>44593</v>
      </c>
      <c r="N55">
        <v>37.5</v>
      </c>
      <c r="Q55" s="75"/>
      <c r="R55" s="87"/>
    </row>
    <row r="56" spans="1:18" x14ac:dyDescent="0.25">
      <c r="A56" s="75">
        <v>44603</v>
      </c>
      <c r="B56" s="82">
        <v>37.5625</v>
      </c>
      <c r="E56" s="75"/>
      <c r="F56" s="82"/>
      <c r="G56" s="87"/>
      <c r="H56" s="87"/>
      <c r="I56" s="75">
        <v>44158</v>
      </c>
      <c r="J56" s="89"/>
      <c r="K56" s="89"/>
      <c r="L56" s="89"/>
      <c r="M56" s="75">
        <v>44592</v>
      </c>
      <c r="N56">
        <v>37.625</v>
      </c>
      <c r="Q56" s="75"/>
      <c r="R56" s="87"/>
    </row>
    <row r="57" spans="1:18" x14ac:dyDescent="0.25">
      <c r="A57" s="75">
        <v>44602</v>
      </c>
      <c r="B57" s="82">
        <v>37.5</v>
      </c>
      <c r="E57" s="75"/>
      <c r="F57" s="82"/>
      <c r="G57" s="87"/>
      <c r="H57" s="87"/>
      <c r="I57" s="75">
        <v>44172</v>
      </c>
      <c r="J57" s="89"/>
      <c r="K57" s="89"/>
      <c r="L57" s="89"/>
      <c r="M57" s="75">
        <v>44589</v>
      </c>
      <c r="N57">
        <v>37.75</v>
      </c>
      <c r="Q57" s="75"/>
      <c r="R57" s="87"/>
    </row>
    <row r="58" spans="1:18" x14ac:dyDescent="0.25">
      <c r="A58" s="75">
        <v>44601</v>
      </c>
      <c r="B58" s="82">
        <v>37.6875</v>
      </c>
      <c r="E58" s="75"/>
      <c r="F58" s="82"/>
      <c r="G58" s="87"/>
      <c r="H58" s="87"/>
      <c r="I58" s="75">
        <v>44173</v>
      </c>
      <c r="J58" s="89"/>
      <c r="K58" s="89"/>
      <c r="L58" s="89"/>
      <c r="M58" s="75">
        <v>44588</v>
      </c>
      <c r="N58">
        <v>37.5625</v>
      </c>
      <c r="Q58" s="75"/>
      <c r="R58" s="87"/>
    </row>
    <row r="59" spans="1:18" x14ac:dyDescent="0.25">
      <c r="A59" s="75">
        <v>44600</v>
      </c>
      <c r="B59" s="82">
        <v>37.4375</v>
      </c>
      <c r="E59" s="75"/>
      <c r="F59" s="82"/>
      <c r="G59" s="87"/>
      <c r="H59" s="87"/>
      <c r="I59" s="75">
        <v>44189</v>
      </c>
      <c r="J59" s="89"/>
      <c r="K59" s="89"/>
      <c r="L59" s="89"/>
      <c r="M59" s="75">
        <v>44587</v>
      </c>
      <c r="N59">
        <v>37.5625</v>
      </c>
      <c r="Q59" s="75"/>
      <c r="R59" s="87"/>
    </row>
    <row r="60" spans="1:18" x14ac:dyDescent="0.25">
      <c r="A60" s="75">
        <v>44599</v>
      </c>
      <c r="B60" s="82">
        <v>37.375</v>
      </c>
      <c r="E60" s="75"/>
      <c r="F60" s="82"/>
      <c r="G60" s="87"/>
      <c r="H60" s="87"/>
      <c r="I60" s="75">
        <v>44190</v>
      </c>
      <c r="J60" s="89"/>
      <c r="K60" s="89"/>
      <c r="L60" s="89"/>
      <c r="M60" s="75">
        <v>44586</v>
      </c>
      <c r="N60">
        <v>37.625</v>
      </c>
      <c r="Q60" s="75"/>
      <c r="R60" s="87"/>
    </row>
    <row r="61" spans="1:18" x14ac:dyDescent="0.25">
      <c r="A61" s="75">
        <v>44596</v>
      </c>
      <c r="B61" s="82">
        <v>37.5625</v>
      </c>
      <c r="E61" s="75"/>
      <c r="F61" s="82"/>
      <c r="G61" s="87"/>
      <c r="H61" s="87"/>
      <c r="I61" s="99">
        <v>44196</v>
      </c>
      <c r="J61" s="89"/>
      <c r="K61" s="89"/>
      <c r="L61" s="89"/>
      <c r="M61" s="75">
        <v>44585</v>
      </c>
      <c r="N61">
        <v>37.625</v>
      </c>
      <c r="Q61" s="75"/>
      <c r="R61" s="87"/>
    </row>
    <row r="62" spans="1:18" x14ac:dyDescent="0.25">
      <c r="A62" s="75">
        <v>44595</v>
      </c>
      <c r="B62" s="82">
        <v>37.5625</v>
      </c>
      <c r="E62" s="75"/>
      <c r="F62" s="82"/>
      <c r="G62" s="87"/>
      <c r="H62" s="87"/>
      <c r="I62" s="99">
        <v>43830</v>
      </c>
      <c r="J62" s="89"/>
      <c r="K62" s="89"/>
      <c r="L62" s="89"/>
      <c r="M62" s="75">
        <v>44582</v>
      </c>
      <c r="N62">
        <v>37.5</v>
      </c>
      <c r="Q62" s="75"/>
      <c r="R62" s="87"/>
    </row>
    <row r="63" spans="1:18" x14ac:dyDescent="0.25">
      <c r="A63" s="75">
        <v>44594</v>
      </c>
      <c r="B63" s="82">
        <v>37.5625</v>
      </c>
      <c r="E63" s="75"/>
      <c r="F63" s="82"/>
      <c r="G63" s="87"/>
      <c r="H63" s="87"/>
      <c r="I63" s="75">
        <v>43824</v>
      </c>
      <c r="J63" s="89"/>
      <c r="K63" s="89"/>
      <c r="L63" s="89"/>
      <c r="M63" s="75">
        <v>44581</v>
      </c>
      <c r="N63">
        <v>37.625</v>
      </c>
      <c r="Q63" s="75"/>
      <c r="R63" s="87"/>
    </row>
    <row r="64" spans="1:18" x14ac:dyDescent="0.25">
      <c r="A64" s="75">
        <v>44593</v>
      </c>
      <c r="B64" s="82">
        <v>37.5</v>
      </c>
      <c r="E64" s="75"/>
      <c r="F64" s="82"/>
      <c r="G64" s="87"/>
      <c r="H64" s="87"/>
      <c r="I64" s="75">
        <v>43823</v>
      </c>
      <c r="J64" s="89"/>
      <c r="K64" s="89"/>
      <c r="L64" s="89"/>
      <c r="M64" s="75">
        <v>44580</v>
      </c>
      <c r="N64">
        <v>37.5625</v>
      </c>
      <c r="Q64" s="75"/>
      <c r="R64" s="87"/>
    </row>
    <row r="65" spans="1:18" x14ac:dyDescent="0.25">
      <c r="A65" s="75">
        <v>44592</v>
      </c>
      <c r="B65" s="82">
        <v>37.625</v>
      </c>
      <c r="C65" s="83">
        <f>+AVERAGE(B65:B69)</f>
        <v>37.625</v>
      </c>
      <c r="E65" s="75"/>
      <c r="F65" s="82"/>
      <c r="G65" s="87"/>
      <c r="H65" s="87"/>
      <c r="I65" s="99">
        <v>43775</v>
      </c>
      <c r="J65" s="89"/>
      <c r="K65" s="89"/>
      <c r="L65" s="89"/>
      <c r="M65" s="75">
        <v>44579</v>
      </c>
      <c r="N65">
        <v>37.5</v>
      </c>
      <c r="Q65" s="75"/>
      <c r="R65" s="87"/>
    </row>
    <row r="66" spans="1:18" x14ac:dyDescent="0.25">
      <c r="A66" s="75">
        <v>44589</v>
      </c>
      <c r="B66" s="82">
        <v>37.75</v>
      </c>
      <c r="E66" s="75"/>
      <c r="F66" s="82"/>
      <c r="G66" s="87"/>
      <c r="H66" s="87"/>
      <c r="I66" s="99">
        <v>43787</v>
      </c>
      <c r="J66" s="89"/>
      <c r="K66" s="89"/>
      <c r="L66" s="89"/>
      <c r="M66" s="75">
        <v>44578</v>
      </c>
      <c r="N66">
        <v>37.75</v>
      </c>
      <c r="Q66" s="75"/>
      <c r="R66" s="87"/>
    </row>
    <row r="67" spans="1:18" x14ac:dyDescent="0.25">
      <c r="A67" s="75">
        <v>44588</v>
      </c>
      <c r="B67" s="82">
        <v>37.5625</v>
      </c>
      <c r="E67" s="75"/>
      <c r="F67" s="82"/>
      <c r="G67" s="87"/>
      <c r="H67" s="87"/>
      <c r="I67" s="99">
        <v>43752</v>
      </c>
      <c r="J67" s="89"/>
      <c r="K67" s="89"/>
      <c r="L67" s="89"/>
      <c r="M67" s="75">
        <v>44575</v>
      </c>
      <c r="N67">
        <v>37.625</v>
      </c>
      <c r="Q67" s="75"/>
      <c r="R67" s="87"/>
    </row>
    <row r="68" spans="1:18" x14ac:dyDescent="0.25">
      <c r="A68" s="75">
        <v>44587</v>
      </c>
      <c r="B68" s="82">
        <v>37.5625</v>
      </c>
      <c r="E68" s="75"/>
      <c r="F68" s="82"/>
      <c r="G68" s="87"/>
      <c r="H68" s="87"/>
      <c r="I68" s="99">
        <v>43696</v>
      </c>
      <c r="J68" s="89"/>
      <c r="K68" s="89"/>
      <c r="L68" s="89"/>
      <c r="M68" s="75">
        <v>44574</v>
      </c>
      <c r="N68">
        <v>37.4375</v>
      </c>
      <c r="Q68" s="75"/>
      <c r="R68" s="87"/>
    </row>
    <row r="69" spans="1:18" x14ac:dyDescent="0.25">
      <c r="A69" s="75">
        <v>44586</v>
      </c>
      <c r="B69" s="82">
        <v>37.625</v>
      </c>
      <c r="E69" s="75"/>
      <c r="F69" s="82"/>
      <c r="G69" s="87"/>
      <c r="H69" s="87"/>
      <c r="I69" s="75">
        <v>43655</v>
      </c>
      <c r="J69" s="89"/>
      <c r="K69" s="89"/>
      <c r="L69" s="89"/>
      <c r="M69" s="75">
        <v>44573</v>
      </c>
      <c r="N69">
        <v>37.4375</v>
      </c>
      <c r="Q69" s="75"/>
      <c r="R69" s="87"/>
    </row>
    <row r="70" spans="1:18" x14ac:dyDescent="0.25">
      <c r="A70" s="75">
        <v>44585</v>
      </c>
      <c r="B70" s="82">
        <v>37.625</v>
      </c>
      <c r="E70" s="75"/>
      <c r="F70" s="82"/>
      <c r="G70" s="87"/>
      <c r="H70" s="87"/>
      <c r="I70" s="75">
        <v>43654</v>
      </c>
      <c r="J70" s="89"/>
      <c r="K70" s="89"/>
      <c r="L70" s="89"/>
      <c r="M70" s="75">
        <v>44572</v>
      </c>
      <c r="N70">
        <v>37.375</v>
      </c>
      <c r="Q70" s="75"/>
      <c r="R70" s="87"/>
    </row>
    <row r="71" spans="1:18" x14ac:dyDescent="0.25">
      <c r="A71" s="75">
        <v>44582</v>
      </c>
      <c r="B71" s="82">
        <v>37.5</v>
      </c>
      <c r="E71" s="75"/>
      <c r="F71" s="82"/>
      <c r="G71" s="87"/>
      <c r="H71" s="87"/>
      <c r="I71" s="99">
        <v>43636</v>
      </c>
      <c r="J71" s="89"/>
      <c r="K71" s="89"/>
      <c r="L71" s="89"/>
      <c r="M71" s="75">
        <v>44571</v>
      </c>
      <c r="N71">
        <v>37.625</v>
      </c>
      <c r="Q71" s="75"/>
      <c r="R71" s="87"/>
    </row>
    <row r="72" spans="1:18" x14ac:dyDescent="0.25">
      <c r="A72" s="75">
        <v>44581</v>
      </c>
      <c r="B72" s="82">
        <v>37.625</v>
      </c>
      <c r="E72" s="75"/>
      <c r="F72" s="82"/>
      <c r="G72" s="87"/>
      <c r="H72" s="87"/>
      <c r="I72" s="75">
        <v>43610</v>
      </c>
      <c r="J72" s="89"/>
      <c r="K72" s="89"/>
      <c r="L72" s="89"/>
      <c r="M72" s="75">
        <v>44568</v>
      </c>
      <c r="N72">
        <v>37.375</v>
      </c>
      <c r="Q72" s="75"/>
      <c r="R72" s="87"/>
    </row>
    <row r="73" spans="1:18" x14ac:dyDescent="0.25">
      <c r="A73" s="75">
        <v>44580</v>
      </c>
      <c r="B73" s="82">
        <v>37.5625</v>
      </c>
      <c r="E73" s="75"/>
      <c r="F73" s="82"/>
      <c r="G73" s="87"/>
      <c r="H73" s="87"/>
      <c r="I73" s="75">
        <v>43586</v>
      </c>
      <c r="J73" s="89"/>
      <c r="K73" s="89"/>
      <c r="L73" s="89"/>
      <c r="M73" s="75">
        <v>44567</v>
      </c>
      <c r="N73">
        <v>34.1875</v>
      </c>
      <c r="Q73" s="75"/>
      <c r="R73" s="87"/>
    </row>
    <row r="74" spans="1:18" x14ac:dyDescent="0.25">
      <c r="A74" s="75">
        <v>44579</v>
      </c>
      <c r="B74" s="82">
        <v>37.5</v>
      </c>
      <c r="E74" s="75"/>
      <c r="F74" s="82"/>
      <c r="G74" s="87"/>
      <c r="H74" s="87"/>
      <c r="I74" s="75">
        <v>43574</v>
      </c>
      <c r="J74" s="89"/>
      <c r="K74" s="89"/>
      <c r="L74" s="89"/>
      <c r="M74" s="75">
        <v>44566</v>
      </c>
      <c r="N74">
        <v>34.25</v>
      </c>
      <c r="Q74" s="75"/>
      <c r="R74" s="87"/>
    </row>
    <row r="75" spans="1:18" x14ac:dyDescent="0.25">
      <c r="A75" s="75">
        <v>44578</v>
      </c>
      <c r="B75" s="82">
        <v>37.75</v>
      </c>
      <c r="E75" s="75"/>
      <c r="F75" s="82"/>
      <c r="G75" s="87"/>
      <c r="H75" s="87"/>
      <c r="I75" s="75">
        <v>43573</v>
      </c>
      <c r="J75" s="89"/>
      <c r="K75" s="89"/>
      <c r="L75" s="89"/>
      <c r="M75" s="75">
        <v>44565</v>
      </c>
      <c r="N75">
        <v>34.25</v>
      </c>
      <c r="Q75" s="75"/>
      <c r="R75" s="87"/>
    </row>
    <row r="76" spans="1:18" x14ac:dyDescent="0.25">
      <c r="A76" s="75">
        <v>44575</v>
      </c>
      <c r="B76" s="82">
        <v>37.625</v>
      </c>
      <c r="E76" s="75"/>
      <c r="F76" s="82"/>
      <c r="G76" s="87"/>
      <c r="H76" s="87"/>
      <c r="I76" s="75">
        <v>43557</v>
      </c>
      <c r="J76" s="89"/>
      <c r="K76" s="89"/>
      <c r="L76" s="89"/>
      <c r="M76" s="75">
        <v>44564</v>
      </c>
      <c r="N76">
        <v>34.1875</v>
      </c>
      <c r="Q76" s="75"/>
      <c r="R76" s="87"/>
    </row>
    <row r="77" spans="1:18" x14ac:dyDescent="0.25">
      <c r="A77" s="75">
        <v>44574</v>
      </c>
      <c r="B77" s="82">
        <v>37.4375</v>
      </c>
      <c r="E77" s="75"/>
      <c r="F77" s="82"/>
      <c r="G77" s="87"/>
      <c r="H77" s="87"/>
      <c r="I77" s="75">
        <v>43528</v>
      </c>
      <c r="J77" s="89"/>
      <c r="K77" s="89"/>
      <c r="L77" s="89"/>
      <c r="M77" s="75">
        <v>44560</v>
      </c>
      <c r="N77">
        <v>34.125</v>
      </c>
      <c r="Q77" s="75"/>
      <c r="R77" s="87"/>
    </row>
    <row r="78" spans="1:18" x14ac:dyDescent="0.25">
      <c r="A78" s="75">
        <v>44573</v>
      </c>
      <c r="B78" s="82">
        <v>37.4375</v>
      </c>
      <c r="E78" s="75"/>
      <c r="F78" s="82"/>
      <c r="G78" s="87"/>
      <c r="H78" s="87"/>
      <c r="I78" s="75">
        <v>43529</v>
      </c>
      <c r="J78" s="89"/>
      <c r="K78" s="89"/>
      <c r="L78" s="89"/>
      <c r="M78" s="75">
        <v>44559</v>
      </c>
      <c r="N78">
        <v>34.1875</v>
      </c>
      <c r="Q78" s="75"/>
      <c r="R78" s="87"/>
    </row>
    <row r="79" spans="1:18" x14ac:dyDescent="0.25">
      <c r="A79" s="75">
        <v>44572</v>
      </c>
      <c r="B79" s="82">
        <v>37.375</v>
      </c>
      <c r="E79" s="75"/>
      <c r="F79" s="82"/>
      <c r="G79" s="87"/>
      <c r="H79" s="87"/>
      <c r="I79" s="75">
        <v>43466</v>
      </c>
      <c r="J79" s="89"/>
      <c r="K79" s="89"/>
      <c r="L79" s="89"/>
      <c r="M79" s="75">
        <v>44558</v>
      </c>
      <c r="N79">
        <v>34.25</v>
      </c>
      <c r="Q79" s="75"/>
      <c r="R79" s="87"/>
    </row>
    <row r="80" spans="1:18" x14ac:dyDescent="0.25">
      <c r="A80" s="75">
        <v>44571</v>
      </c>
      <c r="B80" s="82">
        <v>37.625</v>
      </c>
      <c r="C80" s="100"/>
      <c r="E80" s="75"/>
      <c r="F80" s="82"/>
      <c r="G80" s="87"/>
      <c r="H80" s="87"/>
      <c r="I80" s="75">
        <v>43101</v>
      </c>
      <c r="J80" s="89"/>
      <c r="K80" s="89"/>
      <c r="L80" s="89"/>
      <c r="M80" s="75">
        <v>44557</v>
      </c>
      <c r="N80">
        <v>34.25</v>
      </c>
      <c r="Q80" s="75"/>
      <c r="R80" s="87"/>
    </row>
    <row r="81" spans="1:18" x14ac:dyDescent="0.25">
      <c r="A81" s="75">
        <v>44568</v>
      </c>
      <c r="B81" s="82">
        <v>37.375</v>
      </c>
      <c r="E81" s="75"/>
      <c r="F81" s="82"/>
      <c r="G81" s="87"/>
      <c r="H81" s="87"/>
      <c r="I81" s="75">
        <v>43143</v>
      </c>
      <c r="J81" s="89"/>
      <c r="K81" s="89"/>
      <c r="L81" s="89"/>
      <c r="M81" s="75">
        <v>44553</v>
      </c>
      <c r="N81">
        <v>34.25</v>
      </c>
      <c r="Q81" s="75"/>
      <c r="R81" s="87"/>
    </row>
    <row r="82" spans="1:18" x14ac:dyDescent="0.25">
      <c r="A82" s="75">
        <v>44567</v>
      </c>
      <c r="B82" s="82">
        <v>34.1875</v>
      </c>
      <c r="E82" s="75"/>
      <c r="F82" s="82"/>
      <c r="G82" s="87"/>
      <c r="H82" s="87"/>
      <c r="I82" s="75">
        <v>43144</v>
      </c>
      <c r="J82" s="89"/>
      <c r="K82" s="89"/>
      <c r="L82" s="89"/>
      <c r="M82" s="75">
        <v>44552</v>
      </c>
      <c r="N82">
        <v>34.1875</v>
      </c>
      <c r="Q82" s="75"/>
      <c r="R82" s="87"/>
    </row>
    <row r="83" spans="1:18" x14ac:dyDescent="0.25">
      <c r="A83" s="75">
        <v>44566</v>
      </c>
      <c r="B83" s="82">
        <v>34.25</v>
      </c>
      <c r="E83" s="75"/>
      <c r="F83" s="82"/>
      <c r="G83" s="87"/>
      <c r="H83" s="87"/>
      <c r="I83" s="75">
        <v>43183</v>
      </c>
      <c r="J83" s="89"/>
      <c r="K83" s="89"/>
      <c r="L83" s="89"/>
      <c r="M83" s="75">
        <v>44551</v>
      </c>
      <c r="N83">
        <v>34.25</v>
      </c>
      <c r="Q83" s="75"/>
      <c r="R83" s="87"/>
    </row>
    <row r="84" spans="1:18" x14ac:dyDescent="0.25">
      <c r="A84" s="75">
        <v>44565</v>
      </c>
      <c r="B84" s="82">
        <v>34.25</v>
      </c>
      <c r="E84" s="75"/>
      <c r="F84" s="82"/>
      <c r="G84" s="87"/>
      <c r="H84" s="87"/>
      <c r="I84" s="75">
        <v>43188</v>
      </c>
      <c r="J84" s="89"/>
      <c r="K84" s="89"/>
      <c r="L84" s="89"/>
      <c r="M84" s="75">
        <v>44550</v>
      </c>
      <c r="N84">
        <v>34.25</v>
      </c>
      <c r="Q84" s="75"/>
      <c r="R84" s="87"/>
    </row>
    <row r="85" spans="1:18" x14ac:dyDescent="0.25">
      <c r="A85" s="75">
        <v>44564</v>
      </c>
      <c r="B85" s="82">
        <v>34.1875</v>
      </c>
      <c r="C85" s="83">
        <f>+AVERAGE(B85:B89)</f>
        <v>34.200000000000003</v>
      </c>
      <c r="E85" s="75"/>
      <c r="F85" s="82"/>
      <c r="G85" s="87"/>
      <c r="H85" s="87"/>
      <c r="I85" s="75">
        <v>43189</v>
      </c>
      <c r="J85" s="89"/>
      <c r="K85" s="89"/>
      <c r="L85" s="89"/>
      <c r="M85" s="75">
        <v>44547</v>
      </c>
      <c r="N85">
        <v>34.25</v>
      </c>
      <c r="Q85" s="75"/>
      <c r="R85" s="87"/>
    </row>
    <row r="86" spans="1:18" x14ac:dyDescent="0.25">
      <c r="A86" s="75">
        <v>44560</v>
      </c>
      <c r="B86" s="82">
        <v>34.125</v>
      </c>
      <c r="E86" s="75"/>
      <c r="F86" s="82"/>
      <c r="G86" s="87"/>
      <c r="H86" s="87"/>
      <c r="I86" s="75">
        <v>43192</v>
      </c>
      <c r="J86" s="89"/>
      <c r="K86" s="89"/>
      <c r="L86" s="89"/>
      <c r="M86" s="75">
        <v>44546</v>
      </c>
      <c r="N86">
        <v>34.1875</v>
      </c>
      <c r="Q86" s="75"/>
      <c r="R86" s="87"/>
    </row>
    <row r="87" spans="1:18" x14ac:dyDescent="0.25">
      <c r="A87" s="75">
        <v>44559</v>
      </c>
      <c r="B87" s="82">
        <v>34.1875</v>
      </c>
      <c r="E87" s="75"/>
      <c r="F87" s="82"/>
      <c r="G87" s="87"/>
      <c r="H87" s="87"/>
      <c r="I87" s="75">
        <v>43220</v>
      </c>
      <c r="J87" s="89"/>
      <c r="K87" s="89"/>
      <c r="L87" s="89"/>
      <c r="M87" s="75">
        <v>44545</v>
      </c>
      <c r="N87">
        <v>34.1875</v>
      </c>
      <c r="Q87" s="75"/>
      <c r="R87" s="87"/>
    </row>
    <row r="88" spans="1:18" x14ac:dyDescent="0.25">
      <c r="A88" s="75">
        <v>44558</v>
      </c>
      <c r="B88" s="82">
        <v>34.25</v>
      </c>
      <c r="E88" s="75"/>
      <c r="F88" s="82"/>
      <c r="G88" s="87"/>
      <c r="H88" s="87"/>
      <c r="I88" s="75">
        <v>43221</v>
      </c>
      <c r="J88" s="89"/>
      <c r="K88" s="89"/>
      <c r="L88" s="89"/>
      <c r="M88" s="75">
        <v>44544</v>
      </c>
      <c r="N88">
        <v>34.3125</v>
      </c>
      <c r="Q88" s="75"/>
      <c r="R88" s="87"/>
    </row>
    <row r="89" spans="1:18" x14ac:dyDescent="0.25">
      <c r="A89" s="75">
        <v>44557</v>
      </c>
      <c r="B89" s="82">
        <v>34.25</v>
      </c>
      <c r="E89" s="75"/>
      <c r="F89" s="82"/>
      <c r="G89" s="87"/>
      <c r="H89" s="87"/>
      <c r="I89" s="75">
        <v>43245</v>
      </c>
      <c r="J89" s="89"/>
      <c r="K89" s="89"/>
      <c r="L89" s="89"/>
      <c r="M89" s="75">
        <v>44543</v>
      </c>
      <c r="N89">
        <v>34.125</v>
      </c>
      <c r="Q89" s="75"/>
      <c r="R89" s="87"/>
    </row>
    <row r="90" spans="1:18" x14ac:dyDescent="0.25">
      <c r="A90" s="75">
        <v>44553</v>
      </c>
      <c r="B90" s="82">
        <v>34.25</v>
      </c>
      <c r="E90" s="75"/>
      <c r="F90" s="82"/>
      <c r="G90" s="87"/>
      <c r="H90" s="87"/>
      <c r="I90" s="75">
        <v>43268</v>
      </c>
      <c r="J90" s="89"/>
      <c r="K90" s="89"/>
      <c r="L90" s="89"/>
      <c r="M90" s="75">
        <v>44540</v>
      </c>
      <c r="N90">
        <v>34.1875</v>
      </c>
      <c r="Q90" s="75"/>
      <c r="R90" s="87"/>
    </row>
    <row r="91" spans="1:18" x14ac:dyDescent="0.25">
      <c r="A91" s="75">
        <v>44552</v>
      </c>
      <c r="B91" s="82">
        <v>34.1875</v>
      </c>
      <c r="E91" s="75"/>
      <c r="F91" s="82"/>
      <c r="G91" s="87"/>
      <c r="H91" s="87"/>
      <c r="I91" s="75">
        <v>43271</v>
      </c>
      <c r="J91" s="89"/>
      <c r="K91" s="89"/>
      <c r="L91" s="89"/>
      <c r="M91" s="75">
        <v>44539</v>
      </c>
      <c r="N91">
        <v>34.25</v>
      </c>
      <c r="Q91" s="75"/>
      <c r="R91" s="87"/>
    </row>
    <row r="92" spans="1:18" x14ac:dyDescent="0.25">
      <c r="A92" s="75">
        <v>44551</v>
      </c>
      <c r="B92" s="82">
        <v>34.25</v>
      </c>
      <c r="E92" s="75"/>
      <c r="F92" s="82"/>
      <c r="G92" s="87"/>
      <c r="H92" s="87"/>
      <c r="I92" s="75">
        <v>43290</v>
      </c>
      <c r="J92" s="89"/>
      <c r="K92" s="89"/>
      <c r="L92" s="89"/>
      <c r="M92" s="75">
        <v>44537</v>
      </c>
      <c r="N92">
        <v>34.125</v>
      </c>
      <c r="Q92" s="75"/>
      <c r="R92" s="87"/>
    </row>
    <row r="93" spans="1:18" x14ac:dyDescent="0.25">
      <c r="A93" s="75">
        <v>44550</v>
      </c>
      <c r="B93" s="82">
        <v>34.25</v>
      </c>
      <c r="E93" s="75"/>
      <c r="F93" s="82"/>
      <c r="G93" s="87"/>
      <c r="H93" s="87"/>
      <c r="I93" s="75">
        <v>43332</v>
      </c>
      <c r="J93" s="89"/>
      <c r="K93" s="89"/>
      <c r="L93" s="89"/>
      <c r="M93" s="75">
        <v>44536</v>
      </c>
      <c r="N93">
        <v>34.25</v>
      </c>
      <c r="Q93" s="75"/>
      <c r="R93" s="87"/>
    </row>
    <row r="94" spans="1:18" x14ac:dyDescent="0.25">
      <c r="A94" s="75">
        <v>44547</v>
      </c>
      <c r="B94" s="82">
        <v>34.25</v>
      </c>
      <c r="G94" s="87"/>
      <c r="H94" s="87"/>
      <c r="I94" s="75">
        <v>43388</v>
      </c>
      <c r="J94" s="89"/>
      <c r="K94" s="89"/>
      <c r="L94" s="89"/>
      <c r="M94" s="75">
        <v>44533</v>
      </c>
      <c r="N94">
        <v>34.125</v>
      </c>
      <c r="Q94" s="75"/>
      <c r="R94" s="87"/>
    </row>
    <row r="95" spans="1:18" x14ac:dyDescent="0.25">
      <c r="A95" s="75">
        <v>44546</v>
      </c>
      <c r="B95" s="82">
        <v>34.1875</v>
      </c>
      <c r="G95" s="87"/>
      <c r="H95" s="87"/>
      <c r="I95" s="75">
        <v>43410</v>
      </c>
      <c r="J95" s="89"/>
      <c r="K95" s="89"/>
      <c r="L95" s="89"/>
      <c r="M95" s="75">
        <v>44532</v>
      </c>
      <c r="N95">
        <v>34.0625</v>
      </c>
      <c r="Q95" s="75"/>
      <c r="R95" s="87"/>
    </row>
    <row r="96" spans="1:18" x14ac:dyDescent="0.25">
      <c r="A96" s="75">
        <v>44545</v>
      </c>
      <c r="B96" s="82">
        <v>34.1875</v>
      </c>
      <c r="G96" s="87"/>
      <c r="H96" s="87"/>
      <c r="I96" s="75">
        <v>43420</v>
      </c>
      <c r="J96" s="89"/>
      <c r="K96" s="89"/>
      <c r="L96" s="89"/>
      <c r="M96" s="75">
        <v>44531</v>
      </c>
      <c r="N96">
        <v>34.1875</v>
      </c>
      <c r="Q96" s="75"/>
      <c r="R96" s="87"/>
    </row>
    <row r="97" spans="1:18" x14ac:dyDescent="0.25">
      <c r="A97" s="75">
        <v>44544</v>
      </c>
      <c r="B97" s="82">
        <v>34.3125</v>
      </c>
      <c r="G97" s="87"/>
      <c r="H97" s="87"/>
      <c r="I97" s="75">
        <v>43423</v>
      </c>
      <c r="J97" s="89"/>
      <c r="K97" s="89"/>
      <c r="L97" s="89"/>
      <c r="M97" s="75">
        <v>44530</v>
      </c>
      <c r="N97">
        <v>34.125</v>
      </c>
      <c r="Q97" s="75"/>
      <c r="R97" s="87"/>
    </row>
    <row r="98" spans="1:18" x14ac:dyDescent="0.25">
      <c r="A98" s="75">
        <v>44543</v>
      </c>
      <c r="B98" s="82">
        <v>34.125</v>
      </c>
      <c r="G98" s="87"/>
      <c r="H98" s="87"/>
      <c r="I98" s="75">
        <v>43434</v>
      </c>
      <c r="J98" s="89"/>
      <c r="K98" s="89"/>
      <c r="L98" s="89"/>
      <c r="M98" s="75">
        <v>44529</v>
      </c>
      <c r="N98">
        <v>34.25</v>
      </c>
      <c r="Q98" s="75"/>
      <c r="R98" s="87"/>
    </row>
    <row r="99" spans="1:18" x14ac:dyDescent="0.25">
      <c r="A99" s="75">
        <v>44540</v>
      </c>
      <c r="B99" s="82">
        <v>34.1875</v>
      </c>
      <c r="G99" s="87"/>
      <c r="H99" s="87"/>
      <c r="I99" s="75">
        <v>43442</v>
      </c>
      <c r="J99" s="89"/>
      <c r="K99" s="89"/>
      <c r="L99" s="89"/>
      <c r="M99" s="75">
        <v>44526</v>
      </c>
      <c r="N99">
        <v>34.125</v>
      </c>
      <c r="Q99" s="75"/>
      <c r="R99" s="87"/>
    </row>
    <row r="100" spans="1:18" x14ac:dyDescent="0.25">
      <c r="A100" s="75">
        <v>44539</v>
      </c>
      <c r="B100" s="82">
        <v>34.25</v>
      </c>
      <c r="G100" s="87"/>
      <c r="H100" s="87"/>
      <c r="I100" s="75">
        <v>43458</v>
      </c>
      <c r="J100" s="89"/>
      <c r="K100" s="89"/>
      <c r="L100" s="89"/>
      <c r="M100" s="75">
        <v>44525</v>
      </c>
      <c r="N100">
        <v>34.125</v>
      </c>
      <c r="Q100" s="75"/>
      <c r="R100" s="87"/>
    </row>
    <row r="101" spans="1:18" x14ac:dyDescent="0.25">
      <c r="A101" s="75">
        <v>44537</v>
      </c>
      <c r="B101" s="82">
        <v>34.125</v>
      </c>
      <c r="G101" s="87"/>
      <c r="H101" s="87"/>
      <c r="I101" s="75">
        <v>43459</v>
      </c>
      <c r="J101" s="89"/>
      <c r="K101" s="89"/>
      <c r="L101" s="89"/>
      <c r="M101" s="75">
        <v>44524</v>
      </c>
      <c r="N101">
        <v>34.1875</v>
      </c>
      <c r="Q101" s="75"/>
      <c r="R101" s="87"/>
    </row>
    <row r="102" spans="1:18" x14ac:dyDescent="0.25">
      <c r="A102" s="75">
        <v>44536</v>
      </c>
      <c r="B102" s="82">
        <v>34.25</v>
      </c>
      <c r="I102" s="75">
        <v>43465</v>
      </c>
      <c r="J102" s="89"/>
      <c r="K102" s="89"/>
      <c r="L102" s="89"/>
      <c r="M102" s="75">
        <v>44523</v>
      </c>
      <c r="N102">
        <v>34.1875</v>
      </c>
      <c r="Q102" s="75"/>
      <c r="R102" s="87"/>
    </row>
    <row r="103" spans="1:18" x14ac:dyDescent="0.25">
      <c r="A103" s="75">
        <v>44533</v>
      </c>
      <c r="B103" s="82">
        <v>34.125</v>
      </c>
      <c r="I103" s="75">
        <v>42736</v>
      </c>
      <c r="J103" s="89"/>
      <c r="K103" s="89"/>
      <c r="L103" s="89"/>
      <c r="M103" s="75">
        <v>44519</v>
      </c>
      <c r="N103">
        <v>34.1875</v>
      </c>
      <c r="Q103" s="75"/>
      <c r="R103" s="87"/>
    </row>
    <row r="104" spans="1:18" x14ac:dyDescent="0.25">
      <c r="A104" s="75">
        <v>44532</v>
      </c>
      <c r="B104" s="82">
        <v>34.0625</v>
      </c>
      <c r="I104" s="75">
        <v>42793</v>
      </c>
      <c r="J104" s="89"/>
      <c r="K104" s="89"/>
      <c r="L104" s="89"/>
      <c r="M104" s="75">
        <v>44518</v>
      </c>
      <c r="N104">
        <v>34.25</v>
      </c>
      <c r="Q104" s="75"/>
      <c r="R104" s="87"/>
    </row>
    <row r="105" spans="1:18" x14ac:dyDescent="0.25">
      <c r="A105" s="75">
        <v>44531</v>
      </c>
      <c r="B105" s="82">
        <v>34.1875</v>
      </c>
      <c r="I105" s="75">
        <v>42794</v>
      </c>
      <c r="J105" s="89"/>
      <c r="K105" s="89"/>
      <c r="L105" s="89"/>
      <c r="M105" s="75">
        <v>44517</v>
      </c>
      <c r="N105">
        <v>34.1875</v>
      </c>
      <c r="Q105" s="75"/>
      <c r="R105" s="87"/>
    </row>
    <row r="106" spans="1:18" x14ac:dyDescent="0.25">
      <c r="A106" s="75">
        <v>44530</v>
      </c>
      <c r="B106" s="82">
        <v>34.125</v>
      </c>
      <c r="I106" s="75">
        <v>42818</v>
      </c>
      <c r="J106" s="89"/>
      <c r="K106" s="89"/>
      <c r="L106" s="89"/>
      <c r="M106" s="75">
        <v>44516</v>
      </c>
      <c r="N106">
        <v>34.25</v>
      </c>
      <c r="Q106" s="75"/>
      <c r="R106" s="87"/>
    </row>
    <row r="107" spans="1:18" x14ac:dyDescent="0.25">
      <c r="A107" s="75">
        <v>44529</v>
      </c>
      <c r="B107" s="82">
        <v>34.25</v>
      </c>
      <c r="I107" s="75">
        <v>42827</v>
      </c>
      <c r="J107" s="89"/>
      <c r="K107" s="89"/>
      <c r="L107" s="89"/>
      <c r="M107" s="75">
        <v>44515</v>
      </c>
      <c r="N107">
        <v>34.125</v>
      </c>
      <c r="Q107" s="75"/>
      <c r="R107" s="87"/>
    </row>
    <row r="108" spans="1:18" x14ac:dyDescent="0.25">
      <c r="A108" s="75">
        <v>44526</v>
      </c>
      <c r="B108" s="82">
        <v>34.125</v>
      </c>
      <c r="I108" s="75">
        <v>42838</v>
      </c>
      <c r="J108" s="89"/>
      <c r="K108" s="89"/>
      <c r="L108" s="89"/>
      <c r="M108" s="75">
        <v>44512</v>
      </c>
      <c r="N108">
        <v>34.125</v>
      </c>
      <c r="Q108" s="75"/>
      <c r="R108" s="87"/>
    </row>
    <row r="109" spans="1:18" x14ac:dyDescent="0.25">
      <c r="A109" s="75">
        <v>44525</v>
      </c>
      <c r="B109" s="82">
        <v>34.125</v>
      </c>
      <c r="I109" s="75">
        <v>42839</v>
      </c>
      <c r="J109" s="89"/>
      <c r="K109" s="89"/>
      <c r="L109" s="89"/>
      <c r="M109" s="75">
        <v>44511</v>
      </c>
      <c r="N109">
        <v>34</v>
      </c>
      <c r="Q109" s="75"/>
      <c r="R109" s="87"/>
    </row>
    <row r="110" spans="1:18" x14ac:dyDescent="0.25">
      <c r="A110" s="75">
        <v>44524</v>
      </c>
      <c r="B110" s="82">
        <v>34.1875</v>
      </c>
      <c r="I110" s="75">
        <v>42856</v>
      </c>
      <c r="J110" s="89"/>
      <c r="K110" s="89"/>
      <c r="L110" s="89"/>
      <c r="M110" s="75">
        <v>44510</v>
      </c>
      <c r="N110">
        <v>34.1875</v>
      </c>
      <c r="Q110" s="75"/>
      <c r="R110" s="87"/>
    </row>
    <row r="111" spans="1:18" x14ac:dyDescent="0.25">
      <c r="A111" s="75">
        <v>44523</v>
      </c>
      <c r="B111" s="82">
        <v>34.1875</v>
      </c>
      <c r="I111" s="75">
        <v>42880</v>
      </c>
      <c r="J111" s="89"/>
      <c r="K111" s="89"/>
      <c r="L111" s="89"/>
      <c r="M111" s="75">
        <v>44509</v>
      </c>
      <c r="N111">
        <v>34.1875</v>
      </c>
      <c r="Q111" s="75"/>
      <c r="R111" s="87"/>
    </row>
    <row r="112" spans="1:18" x14ac:dyDescent="0.25">
      <c r="A112" s="75">
        <v>44519</v>
      </c>
      <c r="B112" s="82">
        <v>34.1875</v>
      </c>
      <c r="I112" s="75">
        <v>42903</v>
      </c>
      <c r="J112" s="89"/>
      <c r="K112" s="89"/>
      <c r="L112" s="89"/>
      <c r="M112" s="75">
        <v>44508</v>
      </c>
      <c r="N112">
        <v>34.25</v>
      </c>
      <c r="Q112" s="75"/>
      <c r="R112" s="87"/>
    </row>
    <row r="113" spans="1:18" x14ac:dyDescent="0.25">
      <c r="A113" s="75">
        <v>44518</v>
      </c>
      <c r="B113" s="82">
        <v>34.25</v>
      </c>
      <c r="I113" s="75">
        <v>42906</v>
      </c>
      <c r="J113" s="89"/>
      <c r="K113" s="89"/>
      <c r="L113" s="89"/>
      <c r="M113" s="75">
        <v>44505</v>
      </c>
      <c r="N113">
        <v>34.25</v>
      </c>
      <c r="Q113" s="75"/>
      <c r="R113" s="87"/>
    </row>
    <row r="114" spans="1:18" x14ac:dyDescent="0.25">
      <c r="A114" s="75">
        <v>44517</v>
      </c>
      <c r="B114" s="82">
        <v>34.1875</v>
      </c>
      <c r="I114" s="75">
        <v>42925</v>
      </c>
      <c r="J114" s="89"/>
      <c r="K114" s="89"/>
      <c r="L114" s="89"/>
      <c r="M114" s="75">
        <v>44504</v>
      </c>
      <c r="N114">
        <v>34.1875</v>
      </c>
      <c r="Q114" s="75"/>
      <c r="R114" s="87"/>
    </row>
    <row r="115" spans="1:18" x14ac:dyDescent="0.25">
      <c r="A115" s="75">
        <v>44516</v>
      </c>
      <c r="B115" s="82">
        <v>34.25</v>
      </c>
      <c r="I115" s="75">
        <v>42968</v>
      </c>
      <c r="J115" s="89"/>
      <c r="K115" s="89"/>
      <c r="L115" s="89"/>
      <c r="M115" s="75">
        <v>44503</v>
      </c>
      <c r="N115">
        <v>34.125</v>
      </c>
      <c r="Q115" s="75"/>
      <c r="R115" s="87"/>
    </row>
    <row r="116" spans="1:18" x14ac:dyDescent="0.25">
      <c r="A116" s="75">
        <v>44515</v>
      </c>
      <c r="B116" s="82">
        <v>34.125</v>
      </c>
      <c r="I116" s="75">
        <v>43024</v>
      </c>
      <c r="J116" s="89"/>
      <c r="K116" s="89"/>
      <c r="L116" s="89"/>
      <c r="M116" s="75">
        <v>44502</v>
      </c>
      <c r="N116">
        <v>34.125</v>
      </c>
      <c r="Q116" s="75"/>
      <c r="R116" s="87"/>
    </row>
    <row r="117" spans="1:18" x14ac:dyDescent="0.25">
      <c r="A117" s="75">
        <v>44512</v>
      </c>
      <c r="B117" s="82">
        <v>34.125</v>
      </c>
      <c r="I117" s="75">
        <v>43059</v>
      </c>
      <c r="J117" s="89"/>
      <c r="K117" s="89"/>
      <c r="L117" s="89"/>
      <c r="M117" s="75">
        <v>44501</v>
      </c>
      <c r="N117">
        <v>34.25</v>
      </c>
      <c r="Q117" s="75"/>
      <c r="R117" s="87"/>
    </row>
    <row r="118" spans="1:18" x14ac:dyDescent="0.25">
      <c r="A118" s="75">
        <v>44511</v>
      </c>
      <c r="B118" s="82">
        <v>34</v>
      </c>
      <c r="I118" s="75">
        <v>43077</v>
      </c>
      <c r="J118" s="89"/>
      <c r="K118" s="89"/>
      <c r="L118" s="89"/>
      <c r="M118" s="75">
        <v>44498</v>
      </c>
      <c r="N118">
        <v>34.125</v>
      </c>
      <c r="Q118" s="75"/>
      <c r="R118" s="87"/>
    </row>
    <row r="119" spans="1:18" x14ac:dyDescent="0.25">
      <c r="A119" s="75">
        <v>44510</v>
      </c>
      <c r="B119" s="82">
        <v>34.1875</v>
      </c>
      <c r="I119" s="75">
        <v>43094</v>
      </c>
      <c r="J119" s="89"/>
      <c r="K119" s="89"/>
      <c r="L119" s="89"/>
      <c r="M119" s="75">
        <v>44497</v>
      </c>
      <c r="N119">
        <v>34.125</v>
      </c>
      <c r="Q119" s="75"/>
      <c r="R119" s="87"/>
    </row>
    <row r="120" spans="1:18" x14ac:dyDescent="0.25">
      <c r="A120" s="75">
        <v>44509</v>
      </c>
      <c r="B120" s="82">
        <v>34.1875</v>
      </c>
      <c r="J120" s="89"/>
      <c r="K120" s="89"/>
      <c r="L120" s="89"/>
      <c r="M120" s="75">
        <v>44496</v>
      </c>
      <c r="N120">
        <v>34.125</v>
      </c>
      <c r="Q120" s="75"/>
      <c r="R120" s="87"/>
    </row>
    <row r="121" spans="1:18" x14ac:dyDescent="0.25">
      <c r="A121" s="75">
        <v>44508</v>
      </c>
      <c r="B121" s="82">
        <v>34.25</v>
      </c>
      <c r="J121" s="89"/>
      <c r="K121" s="89"/>
      <c r="L121" s="89"/>
      <c r="M121" s="75">
        <v>44495</v>
      </c>
      <c r="N121">
        <v>34.125</v>
      </c>
      <c r="Q121" s="75"/>
      <c r="R121" s="87"/>
    </row>
    <row r="122" spans="1:18" x14ac:dyDescent="0.25">
      <c r="A122" s="75">
        <v>44505</v>
      </c>
      <c r="B122" s="82">
        <v>34.25</v>
      </c>
      <c r="J122" s="89"/>
      <c r="K122" s="89"/>
      <c r="L122" s="89"/>
      <c r="M122" s="75">
        <v>44494</v>
      </c>
      <c r="N122">
        <v>34.125</v>
      </c>
      <c r="Q122" s="75"/>
      <c r="R122" s="86"/>
    </row>
    <row r="123" spans="1:18" x14ac:dyDescent="0.25">
      <c r="A123" s="75">
        <v>44504</v>
      </c>
      <c r="B123" s="82">
        <v>34.1875</v>
      </c>
      <c r="J123" s="89"/>
      <c r="K123" s="89"/>
      <c r="L123" s="89"/>
      <c r="M123" s="75">
        <v>44491</v>
      </c>
      <c r="N123">
        <v>34.25</v>
      </c>
      <c r="Q123" s="75"/>
      <c r="R123" s="86"/>
    </row>
    <row r="124" spans="1:18" x14ac:dyDescent="0.25">
      <c r="A124" s="75">
        <v>44503</v>
      </c>
      <c r="B124" s="82">
        <v>34.125</v>
      </c>
      <c r="J124" s="89"/>
      <c r="K124" s="89"/>
      <c r="L124" s="89"/>
      <c r="M124" s="75">
        <v>44490</v>
      </c>
      <c r="N124">
        <v>34.1875</v>
      </c>
      <c r="Q124" s="75"/>
      <c r="R124" s="86"/>
    </row>
    <row r="125" spans="1:18" x14ac:dyDescent="0.25">
      <c r="A125" s="75">
        <v>44502</v>
      </c>
      <c r="B125" s="82">
        <v>34.125</v>
      </c>
      <c r="J125" s="89"/>
      <c r="K125" s="89"/>
      <c r="L125" s="89"/>
      <c r="M125" s="75">
        <v>44489</v>
      </c>
      <c r="N125">
        <v>34.125</v>
      </c>
      <c r="Q125" s="75"/>
      <c r="R125" s="86"/>
    </row>
    <row r="126" spans="1:18" x14ac:dyDescent="0.25">
      <c r="A126" s="75">
        <v>44501</v>
      </c>
      <c r="B126" s="82">
        <v>34.25</v>
      </c>
      <c r="J126" s="89"/>
      <c r="K126" s="89"/>
      <c r="L126" s="89"/>
      <c r="M126" s="75">
        <v>44488</v>
      </c>
      <c r="N126">
        <v>34.125</v>
      </c>
      <c r="Q126" s="75"/>
      <c r="R126" s="86"/>
    </row>
    <row r="127" spans="1:18" x14ac:dyDescent="0.25">
      <c r="A127" s="75">
        <v>44498</v>
      </c>
      <c r="B127" s="82">
        <v>34.125</v>
      </c>
      <c r="J127" s="89"/>
      <c r="K127" s="89"/>
      <c r="L127" s="89"/>
      <c r="M127" s="75">
        <v>44487</v>
      </c>
      <c r="N127">
        <v>34.1875</v>
      </c>
      <c r="Q127" s="75"/>
      <c r="R127" s="86"/>
    </row>
    <row r="128" spans="1:18" x14ac:dyDescent="0.25">
      <c r="A128" s="75">
        <v>44497</v>
      </c>
      <c r="B128" s="82">
        <v>34.125</v>
      </c>
      <c r="J128" s="89"/>
      <c r="K128" s="89"/>
      <c r="L128" s="89"/>
      <c r="M128" s="75">
        <v>44484</v>
      </c>
      <c r="N128">
        <v>34.0625</v>
      </c>
      <c r="Q128" s="75"/>
      <c r="R128" s="86"/>
    </row>
    <row r="129" spans="1:18" x14ac:dyDescent="0.25">
      <c r="A129" s="75">
        <v>44496</v>
      </c>
      <c r="B129" s="82">
        <v>34.125</v>
      </c>
      <c r="J129" s="89"/>
      <c r="K129" s="89"/>
      <c r="L129" s="89"/>
      <c r="M129" s="75">
        <v>44483</v>
      </c>
      <c r="N129">
        <v>34.0625</v>
      </c>
      <c r="Q129" s="75"/>
      <c r="R129" s="86"/>
    </row>
    <row r="130" spans="1:18" x14ac:dyDescent="0.25">
      <c r="A130" s="75">
        <v>44495</v>
      </c>
      <c r="B130" s="82">
        <v>34.125</v>
      </c>
      <c r="J130" s="89"/>
      <c r="K130" s="89"/>
      <c r="L130" s="89"/>
      <c r="M130" s="75">
        <v>44482</v>
      </c>
      <c r="N130">
        <v>34.1875</v>
      </c>
      <c r="Q130" s="75"/>
      <c r="R130" s="86"/>
    </row>
    <row r="131" spans="1:18" x14ac:dyDescent="0.25">
      <c r="A131" s="75">
        <v>44494</v>
      </c>
      <c r="B131" s="82">
        <v>34.125</v>
      </c>
      <c r="J131" s="89"/>
      <c r="K131" s="89"/>
      <c r="L131" s="89"/>
      <c r="M131" s="75">
        <v>44481</v>
      </c>
      <c r="N131">
        <v>34.125</v>
      </c>
      <c r="Q131" s="75"/>
      <c r="R131" s="86"/>
    </row>
    <row r="132" spans="1:18" x14ac:dyDescent="0.25">
      <c r="A132" s="75">
        <v>44491</v>
      </c>
      <c r="B132" s="82">
        <v>34.25</v>
      </c>
      <c r="J132" s="89"/>
      <c r="K132" s="89"/>
      <c r="L132" s="89"/>
      <c r="M132" s="75">
        <v>44476</v>
      </c>
      <c r="N132">
        <v>34.125</v>
      </c>
      <c r="Q132" s="75"/>
      <c r="R132" s="86"/>
    </row>
    <row r="133" spans="1:18" x14ac:dyDescent="0.25">
      <c r="A133" s="75">
        <v>44490</v>
      </c>
      <c r="B133" s="82">
        <v>34.1875</v>
      </c>
      <c r="J133" s="89"/>
      <c r="K133" s="89"/>
      <c r="L133" s="89"/>
      <c r="M133" s="75">
        <v>44475</v>
      </c>
      <c r="N133">
        <v>34.25</v>
      </c>
      <c r="Q133" s="75"/>
      <c r="R133" s="86"/>
    </row>
    <row r="134" spans="1:18" x14ac:dyDescent="0.25">
      <c r="A134" s="75">
        <v>44489</v>
      </c>
      <c r="B134" s="82">
        <v>34.125</v>
      </c>
      <c r="J134" s="89"/>
      <c r="K134" s="89"/>
      <c r="L134" s="89"/>
      <c r="M134" s="75">
        <v>44474</v>
      </c>
      <c r="N134">
        <v>34.0625</v>
      </c>
      <c r="Q134" s="75"/>
      <c r="R134" s="86"/>
    </row>
    <row r="135" spans="1:18" x14ac:dyDescent="0.25">
      <c r="A135" s="75">
        <v>44488</v>
      </c>
      <c r="B135" s="82">
        <v>34.125</v>
      </c>
      <c r="J135" s="89"/>
      <c r="K135" s="89"/>
      <c r="L135" s="89"/>
      <c r="M135" s="75">
        <v>44473</v>
      </c>
      <c r="N135">
        <v>34.125</v>
      </c>
      <c r="Q135" s="75"/>
      <c r="R135" s="86"/>
    </row>
    <row r="136" spans="1:18" x14ac:dyDescent="0.25">
      <c r="A136" s="75">
        <v>44487</v>
      </c>
      <c r="B136" s="82">
        <v>34.1875</v>
      </c>
      <c r="J136" s="89"/>
      <c r="K136" s="89"/>
      <c r="L136" s="89"/>
      <c r="M136" s="75">
        <v>44470</v>
      </c>
      <c r="N136">
        <v>34.1875</v>
      </c>
      <c r="Q136" s="75"/>
      <c r="R136" s="86"/>
    </row>
    <row r="137" spans="1:18" x14ac:dyDescent="0.25">
      <c r="A137" s="75">
        <v>44484</v>
      </c>
      <c r="B137" s="82">
        <v>34.0625</v>
      </c>
      <c r="J137" s="89"/>
      <c r="K137" s="89"/>
      <c r="L137" s="89"/>
      <c r="M137" s="75">
        <v>44469</v>
      </c>
      <c r="N137">
        <v>34.1875</v>
      </c>
      <c r="Q137" s="75"/>
      <c r="R137" s="86"/>
    </row>
    <row r="138" spans="1:18" x14ac:dyDescent="0.25">
      <c r="A138" s="75">
        <v>44483</v>
      </c>
      <c r="B138" s="82">
        <v>34.0625</v>
      </c>
      <c r="J138" s="89"/>
      <c r="K138" s="89"/>
      <c r="L138" s="89"/>
      <c r="M138" s="75">
        <v>44468</v>
      </c>
      <c r="N138">
        <v>34.1875</v>
      </c>
      <c r="Q138" s="75"/>
      <c r="R138" s="86"/>
    </row>
    <row r="139" spans="1:18" x14ac:dyDescent="0.25">
      <c r="A139" s="75">
        <v>44482</v>
      </c>
      <c r="B139" s="82">
        <v>34.1875</v>
      </c>
      <c r="J139" s="89"/>
      <c r="K139" s="89"/>
      <c r="L139" s="89"/>
      <c r="M139" s="75">
        <v>44467</v>
      </c>
      <c r="N139">
        <v>34.125</v>
      </c>
      <c r="Q139" s="75"/>
      <c r="R139" s="86"/>
    </row>
    <row r="140" spans="1:18" x14ac:dyDescent="0.25">
      <c r="A140" s="75">
        <v>44481</v>
      </c>
      <c r="B140" s="82">
        <v>34.125</v>
      </c>
      <c r="J140" s="89"/>
      <c r="K140" s="89"/>
      <c r="L140" s="89"/>
      <c r="M140" s="75">
        <v>44466</v>
      </c>
      <c r="N140">
        <v>34.125</v>
      </c>
      <c r="Q140" s="75"/>
      <c r="R140" s="86"/>
    </row>
    <row r="141" spans="1:18" x14ac:dyDescent="0.25">
      <c r="A141" s="75">
        <v>44476</v>
      </c>
      <c r="B141" s="82">
        <v>34.125</v>
      </c>
      <c r="J141" s="89"/>
      <c r="K141" s="89"/>
      <c r="L141" s="89"/>
      <c r="M141" s="75">
        <v>44463</v>
      </c>
      <c r="N141">
        <v>34.125</v>
      </c>
      <c r="Q141" s="75"/>
      <c r="R141" s="86"/>
    </row>
    <row r="142" spans="1:18" x14ac:dyDescent="0.25">
      <c r="A142" s="75">
        <v>44475</v>
      </c>
      <c r="B142" s="82">
        <v>34.25</v>
      </c>
      <c r="J142" s="89"/>
      <c r="K142" s="89"/>
      <c r="L142" s="89"/>
      <c r="M142" s="75">
        <v>44462</v>
      </c>
      <c r="N142">
        <v>34.25</v>
      </c>
      <c r="Q142" s="75"/>
      <c r="R142" s="86"/>
    </row>
    <row r="143" spans="1:18" x14ac:dyDescent="0.25">
      <c r="A143" s="75">
        <v>44474</v>
      </c>
      <c r="B143" s="82">
        <v>34.0625</v>
      </c>
      <c r="J143" s="89"/>
      <c r="K143" s="89"/>
      <c r="L143" s="89"/>
      <c r="M143" s="75">
        <v>44461</v>
      </c>
      <c r="N143">
        <v>34.1875</v>
      </c>
      <c r="Q143" s="75"/>
      <c r="R143" s="86"/>
    </row>
    <row r="144" spans="1:18" x14ac:dyDescent="0.25">
      <c r="A144" s="75">
        <v>44473</v>
      </c>
      <c r="B144" s="82">
        <v>34.125</v>
      </c>
      <c r="J144" s="89"/>
      <c r="K144" s="89"/>
      <c r="L144" s="89"/>
      <c r="M144" s="75">
        <v>44460</v>
      </c>
      <c r="N144">
        <v>34.125</v>
      </c>
      <c r="Q144" s="75"/>
      <c r="R144" s="86"/>
    </row>
    <row r="145" spans="1:18" x14ac:dyDescent="0.25">
      <c r="A145" s="75">
        <v>44470</v>
      </c>
      <c r="B145" s="82">
        <v>34.1875</v>
      </c>
      <c r="J145" s="89"/>
      <c r="K145" s="89"/>
      <c r="L145" s="89"/>
      <c r="M145" s="75">
        <v>44459</v>
      </c>
      <c r="N145">
        <v>34.1875</v>
      </c>
      <c r="Q145" s="75"/>
      <c r="R145" s="86"/>
    </row>
    <row r="146" spans="1:18" x14ac:dyDescent="0.25">
      <c r="A146" s="75">
        <v>44469</v>
      </c>
      <c r="B146" s="82">
        <v>34.1875</v>
      </c>
      <c r="J146" s="89"/>
      <c r="K146" s="89"/>
      <c r="L146" s="89"/>
      <c r="M146" s="75">
        <v>44456</v>
      </c>
      <c r="N146">
        <v>34.125</v>
      </c>
      <c r="Q146" s="75"/>
      <c r="R146" s="86"/>
    </row>
    <row r="147" spans="1:18" x14ac:dyDescent="0.25">
      <c r="A147" s="75">
        <v>44468</v>
      </c>
      <c r="B147" s="82">
        <v>34.1875</v>
      </c>
      <c r="J147" s="89"/>
      <c r="K147" s="89"/>
      <c r="L147" s="89"/>
      <c r="M147" s="75">
        <v>44455</v>
      </c>
      <c r="N147">
        <v>34.25</v>
      </c>
      <c r="Q147" s="75"/>
      <c r="R147" s="86"/>
    </row>
    <row r="148" spans="1:18" x14ac:dyDescent="0.25">
      <c r="A148" s="75">
        <v>44467</v>
      </c>
      <c r="B148" s="82">
        <v>34.125</v>
      </c>
      <c r="J148" s="89"/>
      <c r="K148" s="89"/>
      <c r="L148" s="89"/>
      <c r="M148" s="75">
        <v>44454</v>
      </c>
      <c r="N148">
        <v>34.0625</v>
      </c>
      <c r="Q148" s="75"/>
      <c r="R148" s="86"/>
    </row>
    <row r="149" spans="1:18" x14ac:dyDescent="0.25">
      <c r="A149" s="75">
        <v>44466</v>
      </c>
      <c r="B149" s="82">
        <v>34.125</v>
      </c>
      <c r="J149" s="89"/>
      <c r="K149" s="89"/>
      <c r="L149" s="89"/>
      <c r="M149" s="75">
        <v>44453</v>
      </c>
      <c r="N149">
        <v>33.9375</v>
      </c>
      <c r="Q149" s="75"/>
      <c r="R149" s="86"/>
    </row>
    <row r="150" spans="1:18" x14ac:dyDescent="0.25">
      <c r="A150" s="75">
        <v>44463</v>
      </c>
      <c r="B150" s="82">
        <v>34.125</v>
      </c>
      <c r="J150" s="89"/>
      <c r="K150" s="89"/>
      <c r="L150" s="89"/>
      <c r="M150" s="75">
        <v>44452</v>
      </c>
      <c r="N150">
        <v>34.1875</v>
      </c>
      <c r="Q150" s="75"/>
      <c r="R150" s="86"/>
    </row>
    <row r="151" spans="1:18" x14ac:dyDescent="0.25">
      <c r="A151" s="75">
        <v>44462</v>
      </c>
      <c r="B151" s="82">
        <v>34.25</v>
      </c>
      <c r="J151" s="89"/>
      <c r="K151" s="89"/>
      <c r="L151" s="89"/>
      <c r="M151" s="75">
        <v>44449</v>
      </c>
      <c r="N151">
        <v>34.0625</v>
      </c>
      <c r="Q151" s="75"/>
      <c r="R151" s="86"/>
    </row>
    <row r="152" spans="1:18" x14ac:dyDescent="0.25">
      <c r="A152" s="75">
        <v>44461</v>
      </c>
      <c r="B152" s="82">
        <v>34.1875</v>
      </c>
      <c r="J152" s="89"/>
      <c r="K152" s="89"/>
      <c r="L152" s="89"/>
      <c r="M152" s="75">
        <v>44448</v>
      </c>
      <c r="N152">
        <v>34.1875</v>
      </c>
      <c r="Q152" s="75"/>
      <c r="R152" s="86"/>
    </row>
    <row r="153" spans="1:18" x14ac:dyDescent="0.25">
      <c r="A153" s="75">
        <v>44460</v>
      </c>
      <c r="B153" s="82">
        <v>34.125</v>
      </c>
      <c r="J153" s="89"/>
      <c r="K153" s="89"/>
      <c r="L153" s="89"/>
      <c r="M153" s="75">
        <v>44447</v>
      </c>
      <c r="N153">
        <v>34.25</v>
      </c>
      <c r="Q153" s="75"/>
      <c r="R153" s="86"/>
    </row>
    <row r="154" spans="1:18" x14ac:dyDescent="0.25">
      <c r="A154" s="75">
        <v>44459</v>
      </c>
      <c r="B154" s="82">
        <v>34.1875</v>
      </c>
      <c r="J154" s="89"/>
      <c r="K154" s="89"/>
      <c r="L154" s="89"/>
      <c r="M154" s="75">
        <v>44446</v>
      </c>
      <c r="N154">
        <v>34.1875</v>
      </c>
      <c r="Q154" s="75"/>
      <c r="R154" s="86"/>
    </row>
    <row r="155" spans="1:18" x14ac:dyDescent="0.25">
      <c r="A155" s="75">
        <v>44456</v>
      </c>
      <c r="B155" s="82">
        <v>34.125</v>
      </c>
      <c r="M155" s="75">
        <v>44445</v>
      </c>
      <c r="N155">
        <v>34.3125</v>
      </c>
      <c r="Q155" s="75"/>
      <c r="R155" s="86"/>
    </row>
    <row r="156" spans="1:18" x14ac:dyDescent="0.25">
      <c r="A156" s="75">
        <v>44455</v>
      </c>
      <c r="B156" s="82">
        <v>34.25</v>
      </c>
      <c r="M156" s="75">
        <v>44442</v>
      </c>
      <c r="N156">
        <v>34.125</v>
      </c>
      <c r="Q156" s="75"/>
      <c r="R156" s="86"/>
    </row>
    <row r="157" spans="1:18" x14ac:dyDescent="0.25">
      <c r="A157" s="75">
        <v>44454</v>
      </c>
      <c r="B157" s="82">
        <v>34.0625</v>
      </c>
      <c r="M157" s="75">
        <v>44441</v>
      </c>
      <c r="N157">
        <v>34.125</v>
      </c>
      <c r="Q157" s="75"/>
      <c r="R157" s="86"/>
    </row>
    <row r="158" spans="1:18" x14ac:dyDescent="0.25">
      <c r="A158" s="75">
        <v>44453</v>
      </c>
      <c r="B158" s="82">
        <v>33.9375</v>
      </c>
      <c r="M158" s="75">
        <v>44440</v>
      </c>
      <c r="N158">
        <v>34.1875</v>
      </c>
      <c r="Q158" s="75"/>
      <c r="R158" s="86"/>
    </row>
    <row r="159" spans="1:18" x14ac:dyDescent="0.25">
      <c r="A159" s="75">
        <v>44452</v>
      </c>
      <c r="B159" s="82">
        <v>34.1875</v>
      </c>
      <c r="M159" s="75">
        <v>44439</v>
      </c>
      <c r="N159">
        <v>34.1875</v>
      </c>
      <c r="Q159" s="75"/>
      <c r="R159" s="86"/>
    </row>
    <row r="160" spans="1:18" x14ac:dyDescent="0.25">
      <c r="A160" s="75">
        <v>44449</v>
      </c>
      <c r="B160" s="82">
        <v>34.0625</v>
      </c>
      <c r="M160" s="75">
        <v>44438</v>
      </c>
      <c r="N160">
        <v>34.1875</v>
      </c>
    </row>
    <row r="161" spans="1:14" x14ac:dyDescent="0.25">
      <c r="A161" s="75">
        <v>44448</v>
      </c>
      <c r="B161" s="82">
        <v>34.1875</v>
      </c>
      <c r="M161" s="75">
        <v>44435</v>
      </c>
      <c r="N161">
        <v>34.125</v>
      </c>
    </row>
    <row r="162" spans="1:14" x14ac:dyDescent="0.25">
      <c r="A162" s="75">
        <v>44447</v>
      </c>
      <c r="B162" s="82">
        <v>34.25</v>
      </c>
      <c r="M162" s="75">
        <v>44434</v>
      </c>
      <c r="N162">
        <v>34.125</v>
      </c>
    </row>
    <row r="163" spans="1:14" x14ac:dyDescent="0.25">
      <c r="A163" s="75">
        <v>44446</v>
      </c>
      <c r="B163" s="82">
        <v>34.1875</v>
      </c>
      <c r="M163" s="75">
        <v>44433</v>
      </c>
      <c r="N163">
        <v>34.1875</v>
      </c>
    </row>
    <row r="164" spans="1:14" x14ac:dyDescent="0.25">
      <c r="A164" s="75">
        <v>44445</v>
      </c>
      <c r="B164" s="82">
        <v>34.3125</v>
      </c>
      <c r="M164" s="75">
        <v>44432</v>
      </c>
      <c r="N164">
        <v>34.125</v>
      </c>
    </row>
    <row r="165" spans="1:14" x14ac:dyDescent="0.25">
      <c r="A165" s="75">
        <v>44442</v>
      </c>
      <c r="B165" s="82">
        <v>34.125</v>
      </c>
      <c r="M165" s="75">
        <v>44431</v>
      </c>
      <c r="N165">
        <v>34.1875</v>
      </c>
    </row>
    <row r="166" spans="1:14" x14ac:dyDescent="0.25">
      <c r="A166" s="75">
        <v>44441</v>
      </c>
      <c r="B166" s="82">
        <v>34.125</v>
      </c>
      <c r="M166" s="75">
        <v>44428</v>
      </c>
      <c r="N166">
        <v>34.0625</v>
      </c>
    </row>
    <row r="167" spans="1:14" x14ac:dyDescent="0.25">
      <c r="A167" s="75">
        <v>44440</v>
      </c>
      <c r="B167" s="82">
        <v>34.1875</v>
      </c>
      <c r="M167" s="75">
        <v>44427</v>
      </c>
      <c r="N167">
        <v>34.1875</v>
      </c>
    </row>
    <row r="168" spans="1:14" x14ac:dyDescent="0.25">
      <c r="A168" s="75">
        <v>44439</v>
      </c>
      <c r="B168" s="82">
        <v>34.1875</v>
      </c>
      <c r="M168" s="75">
        <v>44426</v>
      </c>
      <c r="N168">
        <v>34.0625</v>
      </c>
    </row>
    <row r="169" spans="1:14" x14ac:dyDescent="0.25">
      <c r="A169" s="75">
        <v>44438</v>
      </c>
      <c r="B169" s="82">
        <v>34.1875</v>
      </c>
      <c r="M169" s="75">
        <v>44425</v>
      </c>
      <c r="N169">
        <v>34.25</v>
      </c>
    </row>
    <row r="170" spans="1:14" x14ac:dyDescent="0.25">
      <c r="A170" s="75">
        <v>44435</v>
      </c>
      <c r="B170" s="82">
        <v>34.125</v>
      </c>
      <c r="M170" s="75">
        <v>44421</v>
      </c>
      <c r="N170">
        <v>34.125</v>
      </c>
    </row>
    <row r="171" spans="1:14" x14ac:dyDescent="0.25">
      <c r="A171" s="75">
        <v>44434</v>
      </c>
      <c r="B171" s="82">
        <v>34.125</v>
      </c>
      <c r="M171" s="75">
        <v>44420</v>
      </c>
      <c r="N171">
        <v>34.1875</v>
      </c>
    </row>
    <row r="172" spans="1:14" x14ac:dyDescent="0.25">
      <c r="A172" s="75">
        <v>44433</v>
      </c>
      <c r="B172" s="82">
        <v>34.1875</v>
      </c>
      <c r="M172" s="75">
        <v>44419</v>
      </c>
      <c r="N172">
        <v>34.0625</v>
      </c>
    </row>
    <row r="173" spans="1:14" x14ac:dyDescent="0.25">
      <c r="A173" s="75">
        <v>44432</v>
      </c>
      <c r="B173" s="82">
        <v>34.125</v>
      </c>
      <c r="M173" s="75">
        <v>44418</v>
      </c>
      <c r="N173">
        <v>34.1875</v>
      </c>
    </row>
    <row r="174" spans="1:14" x14ac:dyDescent="0.25">
      <c r="A174" s="75">
        <v>44431</v>
      </c>
      <c r="B174" s="82">
        <v>34.1875</v>
      </c>
      <c r="M174" s="75">
        <v>44417</v>
      </c>
      <c r="N174">
        <v>34.25</v>
      </c>
    </row>
    <row r="175" spans="1:14" x14ac:dyDescent="0.25">
      <c r="A175" s="75">
        <v>44428</v>
      </c>
      <c r="B175" s="82">
        <v>34.0625</v>
      </c>
      <c r="M175" s="75">
        <v>44414</v>
      </c>
      <c r="N175">
        <v>34.25</v>
      </c>
    </row>
    <row r="176" spans="1:14" x14ac:dyDescent="0.25">
      <c r="A176" s="75">
        <v>44427</v>
      </c>
      <c r="B176" s="82">
        <v>34.1875</v>
      </c>
      <c r="M176" s="75">
        <v>44413</v>
      </c>
      <c r="N176">
        <v>34.1875</v>
      </c>
    </row>
    <row r="177" spans="1:14" x14ac:dyDescent="0.25">
      <c r="A177" s="75">
        <v>44426</v>
      </c>
      <c r="B177" s="82">
        <v>34.0625</v>
      </c>
      <c r="M177" s="75">
        <v>44412</v>
      </c>
      <c r="N177">
        <v>34</v>
      </c>
    </row>
    <row r="178" spans="1:14" x14ac:dyDescent="0.25">
      <c r="A178" s="75">
        <v>44425</v>
      </c>
      <c r="B178" s="82">
        <v>34.25</v>
      </c>
      <c r="M178" s="75">
        <v>44411</v>
      </c>
      <c r="N178">
        <v>34.1875</v>
      </c>
    </row>
    <row r="179" spans="1:14" x14ac:dyDescent="0.25">
      <c r="A179" s="75">
        <v>44421</v>
      </c>
      <c r="B179" s="82">
        <v>34.125</v>
      </c>
      <c r="M179" s="75">
        <v>44410</v>
      </c>
      <c r="N179">
        <v>34.1875</v>
      </c>
    </row>
    <row r="180" spans="1:14" x14ac:dyDescent="0.25">
      <c r="A180" s="75">
        <v>44420</v>
      </c>
      <c r="B180" s="82">
        <v>34.1875</v>
      </c>
      <c r="M180" s="75">
        <v>44407</v>
      </c>
      <c r="N180">
        <v>34.125</v>
      </c>
    </row>
    <row r="181" spans="1:14" x14ac:dyDescent="0.25">
      <c r="A181" s="75">
        <v>44419</v>
      </c>
      <c r="B181" s="82">
        <v>34.0625</v>
      </c>
      <c r="M181" s="75">
        <v>44406</v>
      </c>
      <c r="N181">
        <v>34.125</v>
      </c>
    </row>
    <row r="182" spans="1:14" x14ac:dyDescent="0.25">
      <c r="A182" s="75">
        <v>44418</v>
      </c>
      <c r="B182" s="82">
        <v>34.1875</v>
      </c>
      <c r="M182" s="75">
        <v>44405</v>
      </c>
      <c r="N182">
        <v>34.125</v>
      </c>
    </row>
    <row r="183" spans="1:14" x14ac:dyDescent="0.25">
      <c r="A183" s="75">
        <v>44417</v>
      </c>
      <c r="B183" s="82">
        <v>34.25</v>
      </c>
      <c r="M183" s="75">
        <v>44404</v>
      </c>
      <c r="N183">
        <v>34.1875</v>
      </c>
    </row>
    <row r="184" spans="1:14" x14ac:dyDescent="0.25">
      <c r="A184" s="75">
        <v>44414</v>
      </c>
      <c r="B184" s="82">
        <v>34.25</v>
      </c>
      <c r="M184" s="75">
        <v>44403</v>
      </c>
      <c r="N184">
        <v>34.1875</v>
      </c>
    </row>
    <row r="185" spans="1:14" x14ac:dyDescent="0.25">
      <c r="A185" s="75">
        <v>44413</v>
      </c>
      <c r="B185" s="82">
        <v>34.1875</v>
      </c>
      <c r="M185" s="75">
        <v>44400</v>
      </c>
      <c r="N185">
        <v>34.125</v>
      </c>
    </row>
    <row r="186" spans="1:14" x14ac:dyDescent="0.25">
      <c r="A186" s="75">
        <v>44412</v>
      </c>
      <c r="B186" s="82">
        <v>34</v>
      </c>
      <c r="M186" s="75">
        <v>44399</v>
      </c>
      <c r="N186">
        <v>34.0625</v>
      </c>
    </row>
    <row r="187" spans="1:14" x14ac:dyDescent="0.25">
      <c r="A187" s="75">
        <v>44411</v>
      </c>
      <c r="B187" s="82">
        <v>34.1875</v>
      </c>
      <c r="M187" s="75">
        <v>44398</v>
      </c>
      <c r="N187">
        <v>34.1875</v>
      </c>
    </row>
    <row r="188" spans="1:14" x14ac:dyDescent="0.25">
      <c r="A188" s="75">
        <v>44410</v>
      </c>
      <c r="B188" s="82">
        <v>34.1875</v>
      </c>
      <c r="M188" s="75">
        <v>44397</v>
      </c>
      <c r="N188">
        <v>34.1875</v>
      </c>
    </row>
    <row r="189" spans="1:14" x14ac:dyDescent="0.25">
      <c r="A189" s="75">
        <v>44407</v>
      </c>
      <c r="B189" s="82">
        <v>34.125</v>
      </c>
      <c r="M189" s="75">
        <v>44396</v>
      </c>
      <c r="N189">
        <v>34.125</v>
      </c>
    </row>
    <row r="190" spans="1:14" x14ac:dyDescent="0.25">
      <c r="A190" s="75">
        <v>44406</v>
      </c>
      <c r="B190" s="82">
        <v>34.125</v>
      </c>
      <c r="M190" s="75">
        <v>44393</v>
      </c>
      <c r="N190">
        <v>34.0625</v>
      </c>
    </row>
    <row r="191" spans="1:14" x14ac:dyDescent="0.25">
      <c r="A191" s="75">
        <v>44405</v>
      </c>
      <c r="B191" s="82">
        <v>34.125</v>
      </c>
      <c r="M191" s="75">
        <v>44392</v>
      </c>
      <c r="N191">
        <v>34.1875</v>
      </c>
    </row>
    <row r="192" spans="1:14" x14ac:dyDescent="0.25">
      <c r="A192" s="75">
        <v>44404</v>
      </c>
      <c r="B192" s="82">
        <v>34.1875</v>
      </c>
      <c r="M192" s="75">
        <v>44391</v>
      </c>
      <c r="N192">
        <v>34.125</v>
      </c>
    </row>
    <row r="193" spans="1:14" x14ac:dyDescent="0.25">
      <c r="A193" s="75">
        <v>44403</v>
      </c>
      <c r="B193" s="82">
        <v>34.1875</v>
      </c>
      <c r="M193" s="75">
        <v>44390</v>
      </c>
      <c r="N193">
        <v>33.875</v>
      </c>
    </row>
    <row r="194" spans="1:14" x14ac:dyDescent="0.25">
      <c r="A194" s="75">
        <v>44400</v>
      </c>
      <c r="B194" s="82">
        <v>34.125</v>
      </c>
      <c r="M194" s="75">
        <v>44389</v>
      </c>
      <c r="N194">
        <v>34.125</v>
      </c>
    </row>
    <row r="195" spans="1:14" x14ac:dyDescent="0.25">
      <c r="A195" s="75">
        <v>44399</v>
      </c>
      <c r="B195" s="82">
        <v>34.0625</v>
      </c>
      <c r="M195" s="75">
        <v>44385</v>
      </c>
      <c r="N195">
        <v>34.1875</v>
      </c>
    </row>
    <row r="196" spans="1:14" x14ac:dyDescent="0.25">
      <c r="A196" s="75">
        <v>44398</v>
      </c>
      <c r="B196" s="82">
        <v>34.1875</v>
      </c>
      <c r="M196" s="75">
        <v>44384</v>
      </c>
      <c r="N196">
        <v>34.25</v>
      </c>
    </row>
    <row r="197" spans="1:14" x14ac:dyDescent="0.25">
      <c r="A197" s="75">
        <v>44397</v>
      </c>
      <c r="B197" s="82">
        <v>34.1875</v>
      </c>
      <c r="M197" s="75">
        <v>44383</v>
      </c>
      <c r="N197">
        <v>34.1875</v>
      </c>
    </row>
    <row r="198" spans="1:14" x14ac:dyDescent="0.25">
      <c r="A198" s="75">
        <v>44396</v>
      </c>
      <c r="B198" s="82">
        <v>34.125</v>
      </c>
      <c r="M198" s="75">
        <v>44382</v>
      </c>
      <c r="N198">
        <v>34</v>
      </c>
    </row>
    <row r="199" spans="1:14" x14ac:dyDescent="0.25">
      <c r="A199" s="75">
        <v>44393</v>
      </c>
      <c r="B199" s="82">
        <v>34.0625</v>
      </c>
      <c r="M199" s="75">
        <v>44379</v>
      </c>
      <c r="N199">
        <v>34.1875</v>
      </c>
    </row>
    <row r="200" spans="1:14" x14ac:dyDescent="0.25">
      <c r="A200" s="75">
        <v>44392</v>
      </c>
      <c r="B200" s="82">
        <v>34.1875</v>
      </c>
      <c r="M200" s="75">
        <v>44378</v>
      </c>
      <c r="N200">
        <v>34.125</v>
      </c>
    </row>
    <row r="201" spans="1:14" x14ac:dyDescent="0.25">
      <c r="A201" s="75">
        <v>44391</v>
      </c>
      <c r="B201" s="82">
        <v>34.125</v>
      </c>
      <c r="M201" s="75">
        <v>44377</v>
      </c>
      <c r="N201">
        <v>34.125</v>
      </c>
    </row>
    <row r="202" spans="1:14" x14ac:dyDescent="0.25">
      <c r="A202" s="75">
        <v>44390</v>
      </c>
      <c r="B202" s="82">
        <v>33.875</v>
      </c>
      <c r="M202" s="75">
        <v>44376</v>
      </c>
      <c r="N202">
        <v>34.0625</v>
      </c>
    </row>
    <row r="203" spans="1:14" x14ac:dyDescent="0.25">
      <c r="A203" s="75">
        <v>44389</v>
      </c>
      <c r="B203" s="82">
        <v>34.125</v>
      </c>
      <c r="M203" s="75">
        <v>44375</v>
      </c>
      <c r="N203">
        <v>34.125</v>
      </c>
    </row>
    <row r="204" spans="1:14" x14ac:dyDescent="0.25">
      <c r="A204" s="75">
        <v>44385</v>
      </c>
      <c r="B204" s="82">
        <v>34.1875</v>
      </c>
      <c r="M204" s="75">
        <v>44372</v>
      </c>
      <c r="N204">
        <v>34.125</v>
      </c>
    </row>
    <row r="205" spans="1:14" x14ac:dyDescent="0.25">
      <c r="A205" s="75">
        <v>44384</v>
      </c>
      <c r="B205" s="82">
        <v>34.25</v>
      </c>
      <c r="M205" s="75">
        <v>44371</v>
      </c>
      <c r="N205">
        <v>34.0625</v>
      </c>
    </row>
    <row r="206" spans="1:14" x14ac:dyDescent="0.25">
      <c r="A206" s="75">
        <v>44383</v>
      </c>
      <c r="B206" s="82">
        <v>34.1875</v>
      </c>
      <c r="M206" s="75">
        <v>44370</v>
      </c>
      <c r="N206">
        <v>34.1875</v>
      </c>
    </row>
    <row r="207" spans="1:14" x14ac:dyDescent="0.25">
      <c r="A207" s="75">
        <v>44382</v>
      </c>
      <c r="B207" s="82">
        <v>34</v>
      </c>
      <c r="M207" s="75">
        <v>44369</v>
      </c>
      <c r="N207">
        <v>34.125</v>
      </c>
    </row>
    <row r="208" spans="1:14" x14ac:dyDescent="0.25">
      <c r="A208" s="75">
        <v>44379</v>
      </c>
      <c r="B208" s="82">
        <v>34.1875</v>
      </c>
      <c r="M208" s="75">
        <v>44365</v>
      </c>
      <c r="N208">
        <v>34.1875</v>
      </c>
    </row>
    <row r="209" spans="1:14" x14ac:dyDescent="0.25">
      <c r="A209" s="75">
        <v>44378</v>
      </c>
      <c r="B209" s="82">
        <v>34.125</v>
      </c>
      <c r="M209" s="75">
        <v>44364</v>
      </c>
      <c r="N209">
        <v>34</v>
      </c>
    </row>
    <row r="210" spans="1:14" x14ac:dyDescent="0.25">
      <c r="A210" s="75">
        <v>44377</v>
      </c>
      <c r="B210" s="82">
        <v>34.125</v>
      </c>
      <c r="M210" s="75">
        <v>44363</v>
      </c>
      <c r="N210">
        <v>34.125</v>
      </c>
    </row>
    <row r="211" spans="1:14" x14ac:dyDescent="0.25">
      <c r="A211" s="75">
        <v>44376</v>
      </c>
      <c r="B211" s="82">
        <v>34.0625</v>
      </c>
      <c r="M211" s="75">
        <v>44362</v>
      </c>
      <c r="N211">
        <v>34.1875</v>
      </c>
    </row>
    <row r="212" spans="1:14" x14ac:dyDescent="0.25">
      <c r="A212" s="75">
        <v>44375</v>
      </c>
      <c r="B212" s="82">
        <v>34.125</v>
      </c>
      <c r="M212" s="75">
        <v>44361</v>
      </c>
      <c r="N212">
        <v>34.125</v>
      </c>
    </row>
    <row r="213" spans="1:14" x14ac:dyDescent="0.25">
      <c r="A213" s="75">
        <v>44372</v>
      </c>
      <c r="B213" s="82">
        <v>34.125</v>
      </c>
      <c r="M213" s="75">
        <v>44358</v>
      </c>
      <c r="N213">
        <v>34.125</v>
      </c>
    </row>
    <row r="214" spans="1:14" x14ac:dyDescent="0.25">
      <c r="A214" s="75">
        <v>44371</v>
      </c>
      <c r="B214" s="82">
        <v>34.0625</v>
      </c>
      <c r="M214" s="75">
        <v>44357</v>
      </c>
      <c r="N214">
        <v>34.25</v>
      </c>
    </row>
    <row r="215" spans="1:14" x14ac:dyDescent="0.25">
      <c r="A215" s="75">
        <v>44370</v>
      </c>
      <c r="B215" s="82">
        <v>34.1875</v>
      </c>
      <c r="M215" s="75">
        <v>44356</v>
      </c>
      <c r="N215">
        <v>34</v>
      </c>
    </row>
    <row r="216" spans="1:14" x14ac:dyDescent="0.25">
      <c r="A216" s="75">
        <v>44369</v>
      </c>
      <c r="B216" s="82">
        <v>34.125</v>
      </c>
      <c r="M216" s="75">
        <v>44355</v>
      </c>
      <c r="N216">
        <v>34.1875</v>
      </c>
    </row>
    <row r="217" spans="1:14" x14ac:dyDescent="0.25">
      <c r="A217" s="75">
        <v>44365</v>
      </c>
      <c r="B217" s="82">
        <v>34.1875</v>
      </c>
      <c r="M217" s="75">
        <v>44354</v>
      </c>
      <c r="N217">
        <v>34.25</v>
      </c>
    </row>
    <row r="218" spans="1:14" x14ac:dyDescent="0.25">
      <c r="A218" s="75">
        <v>44364</v>
      </c>
      <c r="B218" s="82">
        <v>34</v>
      </c>
      <c r="M218" s="75">
        <v>44351</v>
      </c>
      <c r="N218">
        <v>33.875</v>
      </c>
    </row>
    <row r="219" spans="1:14" x14ac:dyDescent="0.25">
      <c r="A219" s="75">
        <v>44363</v>
      </c>
      <c r="B219" s="82">
        <v>34.125</v>
      </c>
      <c r="M219" s="75">
        <v>44350</v>
      </c>
      <c r="N219">
        <v>34.125</v>
      </c>
    </row>
    <row r="220" spans="1:14" x14ac:dyDescent="0.25">
      <c r="A220" s="75">
        <v>44362</v>
      </c>
      <c r="B220" s="82">
        <v>34.1875</v>
      </c>
      <c r="M220" s="75">
        <v>44349</v>
      </c>
      <c r="N220">
        <v>34.1875</v>
      </c>
    </row>
    <row r="221" spans="1:14" x14ac:dyDescent="0.25">
      <c r="A221" s="75">
        <v>44361</v>
      </c>
      <c r="B221" s="82">
        <v>34.125</v>
      </c>
      <c r="M221" s="75">
        <v>44348</v>
      </c>
      <c r="N221">
        <v>34.0625</v>
      </c>
    </row>
    <row r="222" spans="1:14" x14ac:dyDescent="0.25">
      <c r="A222" s="75">
        <v>44358</v>
      </c>
      <c r="B222" s="82">
        <v>34.125</v>
      </c>
      <c r="M222" s="75">
        <v>44347</v>
      </c>
      <c r="N222">
        <v>34.125</v>
      </c>
    </row>
    <row r="223" spans="1:14" x14ac:dyDescent="0.25">
      <c r="A223" s="75">
        <v>44357</v>
      </c>
      <c r="B223" s="82">
        <v>34.25</v>
      </c>
      <c r="M223" s="75">
        <v>44344</v>
      </c>
      <c r="N223">
        <v>34.0625</v>
      </c>
    </row>
    <row r="224" spans="1:14" x14ac:dyDescent="0.25">
      <c r="A224" s="75">
        <v>44356</v>
      </c>
      <c r="B224" s="82">
        <v>34</v>
      </c>
      <c r="M224" s="75">
        <v>44343</v>
      </c>
      <c r="N224">
        <v>34.125</v>
      </c>
    </row>
    <row r="225" spans="1:14" x14ac:dyDescent="0.25">
      <c r="A225" s="75">
        <v>44355</v>
      </c>
      <c r="B225" s="82">
        <v>34.1875</v>
      </c>
      <c r="M225" s="75">
        <v>44342</v>
      </c>
      <c r="N225">
        <v>34.1875</v>
      </c>
    </row>
    <row r="226" spans="1:14" x14ac:dyDescent="0.25">
      <c r="A226" s="75">
        <v>44354</v>
      </c>
      <c r="B226" s="82">
        <v>34.25</v>
      </c>
      <c r="M226" s="75">
        <v>44337</v>
      </c>
      <c r="N226">
        <v>34.0625</v>
      </c>
    </row>
    <row r="227" spans="1:14" x14ac:dyDescent="0.25">
      <c r="A227" s="75">
        <v>44351</v>
      </c>
      <c r="B227" s="82">
        <v>33.875</v>
      </c>
      <c r="M227" s="75">
        <v>44336</v>
      </c>
      <c r="N227">
        <v>34.125</v>
      </c>
    </row>
    <row r="228" spans="1:14" x14ac:dyDescent="0.25">
      <c r="A228" s="75">
        <v>44350</v>
      </c>
      <c r="B228" s="82">
        <v>34.125</v>
      </c>
      <c r="M228" s="75">
        <v>44335</v>
      </c>
      <c r="N228">
        <v>34.1875</v>
      </c>
    </row>
    <row r="229" spans="1:14" x14ac:dyDescent="0.25">
      <c r="A229" s="75">
        <v>44349</v>
      </c>
      <c r="B229" s="82">
        <v>34.1875</v>
      </c>
      <c r="M229" s="75">
        <v>44334</v>
      </c>
      <c r="N229">
        <v>34.1875</v>
      </c>
    </row>
    <row r="230" spans="1:14" x14ac:dyDescent="0.25">
      <c r="A230" s="75">
        <v>44348</v>
      </c>
      <c r="B230" s="82">
        <v>34.0625</v>
      </c>
      <c r="M230" s="75">
        <v>44333</v>
      </c>
      <c r="N230">
        <v>34.0625</v>
      </c>
    </row>
    <row r="231" spans="1:14" x14ac:dyDescent="0.25">
      <c r="A231" s="75">
        <v>44347</v>
      </c>
      <c r="B231" s="82">
        <v>34.125</v>
      </c>
      <c r="M231" s="75">
        <v>44330</v>
      </c>
      <c r="N231">
        <v>34.0625</v>
      </c>
    </row>
    <row r="232" spans="1:14" x14ac:dyDescent="0.25">
      <c r="A232" s="75">
        <v>44344</v>
      </c>
      <c r="B232" s="82">
        <v>34.0625</v>
      </c>
      <c r="M232" s="75">
        <v>44329</v>
      </c>
      <c r="N232">
        <v>34.1875</v>
      </c>
    </row>
    <row r="233" spans="1:14" x14ac:dyDescent="0.25">
      <c r="A233" s="75">
        <v>44343</v>
      </c>
      <c r="B233" s="82">
        <v>34.125</v>
      </c>
      <c r="M233" s="75">
        <v>44328</v>
      </c>
      <c r="N233">
        <v>34.1875</v>
      </c>
    </row>
    <row r="234" spans="1:14" x14ac:dyDescent="0.25">
      <c r="A234" s="75">
        <v>44342</v>
      </c>
      <c r="B234" s="82">
        <v>34.1875</v>
      </c>
      <c r="M234" s="75">
        <v>44327</v>
      </c>
      <c r="N234">
        <v>34.125</v>
      </c>
    </row>
    <row r="235" spans="1:14" x14ac:dyDescent="0.25">
      <c r="A235" s="75">
        <v>44337</v>
      </c>
      <c r="B235" s="82">
        <v>34.0625</v>
      </c>
      <c r="M235" s="75">
        <v>44326</v>
      </c>
      <c r="N235">
        <v>34</v>
      </c>
    </row>
    <row r="236" spans="1:14" x14ac:dyDescent="0.25">
      <c r="A236" s="75">
        <v>44336</v>
      </c>
      <c r="B236" s="82">
        <v>34.125</v>
      </c>
      <c r="M236" s="75">
        <v>44323</v>
      </c>
      <c r="N236">
        <v>34.125</v>
      </c>
    </row>
    <row r="237" spans="1:14" x14ac:dyDescent="0.25">
      <c r="A237" s="75">
        <v>44335</v>
      </c>
      <c r="B237" s="82">
        <v>34.1875</v>
      </c>
      <c r="M237" s="75">
        <v>44322</v>
      </c>
      <c r="N237">
        <v>34.125</v>
      </c>
    </row>
    <row r="238" spans="1:14" x14ac:dyDescent="0.25">
      <c r="A238" s="75">
        <v>44334</v>
      </c>
      <c r="B238" s="82">
        <v>34.1875</v>
      </c>
      <c r="M238" s="75">
        <v>44321</v>
      </c>
      <c r="N238">
        <v>33.875</v>
      </c>
    </row>
    <row r="239" spans="1:14" x14ac:dyDescent="0.25">
      <c r="A239" s="75">
        <v>44333</v>
      </c>
      <c r="B239" s="82">
        <v>34.0625</v>
      </c>
      <c r="M239" s="75">
        <v>44320</v>
      </c>
      <c r="N239">
        <v>34.125</v>
      </c>
    </row>
    <row r="240" spans="1:14" x14ac:dyDescent="0.25">
      <c r="A240" s="75">
        <v>44330</v>
      </c>
      <c r="B240" s="82">
        <v>34.0625</v>
      </c>
      <c r="M240" s="75">
        <v>44319</v>
      </c>
      <c r="N240">
        <v>34.25</v>
      </c>
    </row>
    <row r="241" spans="1:14" x14ac:dyDescent="0.25">
      <c r="A241" s="75">
        <v>44329</v>
      </c>
      <c r="B241" s="82">
        <v>34.1875</v>
      </c>
      <c r="M241" s="75">
        <v>44316</v>
      </c>
      <c r="N241">
        <v>34.0625</v>
      </c>
    </row>
    <row r="242" spans="1:14" x14ac:dyDescent="0.25">
      <c r="A242" s="75">
        <v>44328</v>
      </c>
      <c r="B242" s="82">
        <v>34.1875</v>
      </c>
      <c r="M242" s="75">
        <v>44315</v>
      </c>
      <c r="N242">
        <v>34.1875</v>
      </c>
    </row>
    <row r="243" spans="1:14" x14ac:dyDescent="0.25">
      <c r="A243" s="75">
        <v>44327</v>
      </c>
      <c r="B243" s="82">
        <v>34.125</v>
      </c>
      <c r="M243" s="75">
        <v>44314</v>
      </c>
      <c r="N243">
        <v>33.9375</v>
      </c>
    </row>
    <row r="244" spans="1:14" x14ac:dyDescent="0.25">
      <c r="A244" s="75">
        <v>44326</v>
      </c>
      <c r="B244" s="82">
        <v>34</v>
      </c>
      <c r="M244" s="75">
        <v>44313</v>
      </c>
      <c r="N244">
        <v>34.125</v>
      </c>
    </row>
    <row r="245" spans="1:14" x14ac:dyDescent="0.25">
      <c r="A245" s="75">
        <v>44323</v>
      </c>
      <c r="B245" s="82">
        <v>34.125</v>
      </c>
      <c r="M245" s="75">
        <v>44312</v>
      </c>
      <c r="N245">
        <v>34.0625</v>
      </c>
    </row>
    <row r="246" spans="1:14" x14ac:dyDescent="0.25">
      <c r="A246" s="75">
        <v>44322</v>
      </c>
      <c r="B246" s="82">
        <v>34.125</v>
      </c>
      <c r="M246" s="75">
        <v>44309</v>
      </c>
      <c r="N246">
        <v>34.125</v>
      </c>
    </row>
    <row r="247" spans="1:14" x14ac:dyDescent="0.25">
      <c r="A247" s="75">
        <v>44321</v>
      </c>
      <c r="B247" s="82">
        <v>33.875</v>
      </c>
      <c r="M247" s="75">
        <v>44308</v>
      </c>
      <c r="N247">
        <v>34.25</v>
      </c>
    </row>
    <row r="248" spans="1:14" x14ac:dyDescent="0.25">
      <c r="A248" s="75">
        <v>44320</v>
      </c>
      <c r="B248" s="82">
        <v>34.125</v>
      </c>
      <c r="M248" s="75">
        <v>44307</v>
      </c>
      <c r="N248">
        <v>34.125</v>
      </c>
    </row>
    <row r="249" spans="1:14" x14ac:dyDescent="0.25">
      <c r="A249" s="75">
        <v>44319</v>
      </c>
      <c r="B249" s="82">
        <v>34.25</v>
      </c>
      <c r="M249" s="75">
        <v>44306</v>
      </c>
      <c r="N249">
        <v>34.0625</v>
      </c>
    </row>
    <row r="250" spans="1:14" x14ac:dyDescent="0.25">
      <c r="A250" s="75">
        <v>44316</v>
      </c>
      <c r="B250" s="82">
        <v>34.0625</v>
      </c>
      <c r="M250" s="75">
        <v>44305</v>
      </c>
      <c r="N250">
        <v>34.1875</v>
      </c>
    </row>
    <row r="251" spans="1:14" x14ac:dyDescent="0.25">
      <c r="A251" s="75">
        <v>44315</v>
      </c>
      <c r="B251" s="82">
        <v>34.1875</v>
      </c>
      <c r="M251" s="75">
        <v>44302</v>
      </c>
      <c r="N251">
        <v>34.125</v>
      </c>
    </row>
    <row r="252" spans="1:14" x14ac:dyDescent="0.25">
      <c r="A252" s="75">
        <v>44314</v>
      </c>
      <c r="B252" s="82">
        <v>33.9375</v>
      </c>
      <c r="M252" s="75">
        <v>44301</v>
      </c>
      <c r="N252">
        <v>34.0625</v>
      </c>
    </row>
    <row r="253" spans="1:14" x14ac:dyDescent="0.25">
      <c r="A253" s="75">
        <v>44313</v>
      </c>
      <c r="B253" s="82">
        <v>34.125</v>
      </c>
      <c r="M253" s="75">
        <v>44300</v>
      </c>
      <c r="N253">
        <v>34</v>
      </c>
    </row>
    <row r="254" spans="1:14" x14ac:dyDescent="0.25">
      <c r="A254" s="75">
        <v>44312</v>
      </c>
      <c r="B254" s="82">
        <v>34.0625</v>
      </c>
      <c r="M254" s="75">
        <v>44299</v>
      </c>
      <c r="N254">
        <v>34.1875</v>
      </c>
    </row>
    <row r="255" spans="1:14" x14ac:dyDescent="0.25">
      <c r="A255" s="75">
        <v>44309</v>
      </c>
      <c r="B255" s="82">
        <v>34.125</v>
      </c>
      <c r="M255" s="75">
        <v>44298</v>
      </c>
      <c r="N255">
        <v>34.1875</v>
      </c>
    </row>
    <row r="256" spans="1:14" x14ac:dyDescent="0.25">
      <c r="A256" s="75">
        <v>44308</v>
      </c>
      <c r="B256" s="82">
        <v>34.25</v>
      </c>
      <c r="M256" s="75">
        <v>44295</v>
      </c>
      <c r="N256">
        <v>34.0625</v>
      </c>
    </row>
    <row r="257" spans="1:14" x14ac:dyDescent="0.25">
      <c r="A257" s="75">
        <v>44307</v>
      </c>
      <c r="B257" s="82">
        <v>34.125</v>
      </c>
      <c r="M257" s="75">
        <v>44294</v>
      </c>
      <c r="N257">
        <v>34.0625</v>
      </c>
    </row>
    <row r="258" spans="1:14" x14ac:dyDescent="0.25">
      <c r="A258" s="75">
        <v>44306</v>
      </c>
      <c r="B258" s="82">
        <v>34.0625</v>
      </c>
      <c r="M258" s="75">
        <v>44293</v>
      </c>
      <c r="N258">
        <v>34.0625</v>
      </c>
    </row>
    <row r="259" spans="1:14" x14ac:dyDescent="0.25">
      <c r="A259" s="75">
        <v>44305</v>
      </c>
      <c r="B259" s="82">
        <v>34.1875</v>
      </c>
      <c r="M259" s="75">
        <v>44292</v>
      </c>
      <c r="N259">
        <v>34.125</v>
      </c>
    </row>
    <row r="260" spans="1:14" x14ac:dyDescent="0.25">
      <c r="A260" s="75">
        <v>44302</v>
      </c>
      <c r="B260" s="82">
        <v>34.125</v>
      </c>
      <c r="M260" s="75">
        <v>44291</v>
      </c>
      <c r="N260">
        <v>33.9375</v>
      </c>
    </row>
    <row r="261" spans="1:14" x14ac:dyDescent="0.25">
      <c r="A261" s="75">
        <v>44301</v>
      </c>
      <c r="B261" s="82">
        <v>34.0625</v>
      </c>
      <c r="M261" s="75">
        <v>44286</v>
      </c>
      <c r="N261">
        <v>34.0625</v>
      </c>
    </row>
    <row r="262" spans="1:14" x14ac:dyDescent="0.25">
      <c r="A262" s="75">
        <v>44300</v>
      </c>
      <c r="B262" s="82">
        <v>34</v>
      </c>
      <c r="M262" s="75">
        <v>44285</v>
      </c>
      <c r="N262">
        <v>34.125</v>
      </c>
    </row>
    <row r="263" spans="1:14" x14ac:dyDescent="0.25">
      <c r="A263" s="75">
        <v>44299</v>
      </c>
      <c r="B263" s="82">
        <v>34.1875</v>
      </c>
      <c r="M263" s="75">
        <v>44284</v>
      </c>
      <c r="N263">
        <v>33.75</v>
      </c>
    </row>
    <row r="264" spans="1:14" x14ac:dyDescent="0.25">
      <c r="A264" s="75">
        <v>44298</v>
      </c>
      <c r="B264" s="82">
        <v>34.1875</v>
      </c>
      <c r="M264" s="75">
        <v>44281</v>
      </c>
      <c r="N264">
        <v>34.1875</v>
      </c>
    </row>
    <row r="265" spans="1:14" x14ac:dyDescent="0.25">
      <c r="A265" s="75">
        <v>44295</v>
      </c>
      <c r="B265" s="82">
        <v>34.0625</v>
      </c>
      <c r="M265" s="75">
        <v>44280</v>
      </c>
      <c r="N265">
        <v>34</v>
      </c>
    </row>
    <row r="266" spans="1:14" x14ac:dyDescent="0.25">
      <c r="A266" s="75">
        <v>44294</v>
      </c>
      <c r="B266" s="82">
        <v>34.0625</v>
      </c>
      <c r="M266" s="75">
        <v>44278</v>
      </c>
      <c r="N266">
        <v>34.1875</v>
      </c>
    </row>
    <row r="267" spans="1:14" x14ac:dyDescent="0.25">
      <c r="A267" s="75">
        <v>44293</v>
      </c>
      <c r="B267" s="82">
        <v>34.0625</v>
      </c>
      <c r="M267" s="75">
        <v>44277</v>
      </c>
      <c r="N267">
        <v>34.125</v>
      </c>
    </row>
    <row r="268" spans="1:14" x14ac:dyDescent="0.25">
      <c r="A268" s="75">
        <v>44292</v>
      </c>
      <c r="B268" s="82">
        <v>34.125</v>
      </c>
      <c r="M268" s="75">
        <v>44274</v>
      </c>
      <c r="N268">
        <v>34.125</v>
      </c>
    </row>
    <row r="269" spans="1:14" x14ac:dyDescent="0.25">
      <c r="A269" s="75">
        <v>44291</v>
      </c>
      <c r="B269" s="82">
        <v>33.9375</v>
      </c>
      <c r="M269" s="75">
        <v>44273</v>
      </c>
      <c r="N269">
        <v>34.0625</v>
      </c>
    </row>
    <row r="270" spans="1:14" x14ac:dyDescent="0.25">
      <c r="A270" s="75">
        <v>44286</v>
      </c>
      <c r="B270" s="82">
        <v>34.0625</v>
      </c>
      <c r="M270" s="75">
        <v>44272</v>
      </c>
      <c r="N270">
        <v>34.125</v>
      </c>
    </row>
    <row r="271" spans="1:14" x14ac:dyDescent="0.25">
      <c r="A271" s="75">
        <v>44285</v>
      </c>
      <c r="B271" s="82">
        <v>34.125</v>
      </c>
      <c r="M271" s="75">
        <v>44271</v>
      </c>
      <c r="N271">
        <v>34.0625</v>
      </c>
    </row>
    <row r="272" spans="1:14" x14ac:dyDescent="0.25">
      <c r="A272" s="75">
        <v>44284</v>
      </c>
      <c r="B272" s="82">
        <v>33.75</v>
      </c>
      <c r="M272" s="75">
        <v>44270</v>
      </c>
      <c r="N272">
        <v>34</v>
      </c>
    </row>
    <row r="273" spans="1:14" x14ac:dyDescent="0.25">
      <c r="A273" s="75">
        <v>44281</v>
      </c>
      <c r="B273" s="82">
        <v>34.1875</v>
      </c>
      <c r="M273" s="75">
        <v>44267</v>
      </c>
      <c r="N273">
        <v>34.1875</v>
      </c>
    </row>
    <row r="274" spans="1:14" x14ac:dyDescent="0.25">
      <c r="A274" s="75">
        <v>44280</v>
      </c>
      <c r="B274" s="82">
        <v>34</v>
      </c>
      <c r="M274" s="75">
        <v>44266</v>
      </c>
      <c r="N274">
        <v>34.1875</v>
      </c>
    </row>
    <row r="275" spans="1:14" x14ac:dyDescent="0.25">
      <c r="A275" s="75">
        <v>44278</v>
      </c>
      <c r="B275" s="82">
        <v>34.1875</v>
      </c>
      <c r="M275" s="75">
        <v>44265</v>
      </c>
      <c r="N275">
        <v>34</v>
      </c>
    </row>
    <row r="276" spans="1:14" x14ac:dyDescent="0.25">
      <c r="A276" s="75">
        <v>44277</v>
      </c>
      <c r="B276" s="82">
        <v>34.125</v>
      </c>
      <c r="M276" s="75">
        <v>44264</v>
      </c>
      <c r="N276">
        <v>34.0625</v>
      </c>
    </row>
    <row r="277" spans="1:14" x14ac:dyDescent="0.25">
      <c r="A277" s="75">
        <v>44274</v>
      </c>
      <c r="B277" s="82">
        <v>34.125</v>
      </c>
      <c r="M277" s="75">
        <v>44263</v>
      </c>
      <c r="N277">
        <v>34.1875</v>
      </c>
    </row>
    <row r="278" spans="1:14" x14ac:dyDescent="0.25">
      <c r="A278" s="75">
        <v>44273</v>
      </c>
      <c r="B278" s="82">
        <v>34.0625</v>
      </c>
      <c r="M278" s="75">
        <v>44260</v>
      </c>
      <c r="N278">
        <v>33.875</v>
      </c>
    </row>
    <row r="279" spans="1:14" x14ac:dyDescent="0.25">
      <c r="A279" s="75">
        <v>44272</v>
      </c>
      <c r="B279" s="82">
        <v>34.125</v>
      </c>
      <c r="M279" s="75">
        <v>44259</v>
      </c>
      <c r="N279">
        <v>33.875</v>
      </c>
    </row>
    <row r="280" spans="1:14" x14ac:dyDescent="0.25">
      <c r="A280" s="75">
        <v>44271</v>
      </c>
      <c r="B280" s="82">
        <v>34.0625</v>
      </c>
      <c r="M280" s="75">
        <v>44258</v>
      </c>
      <c r="N280">
        <v>34.1875</v>
      </c>
    </row>
    <row r="281" spans="1:14" x14ac:dyDescent="0.25">
      <c r="A281" s="75">
        <v>44270</v>
      </c>
      <c r="B281" s="82">
        <v>34</v>
      </c>
      <c r="M281" s="75">
        <v>44257</v>
      </c>
      <c r="N281">
        <v>34.0625</v>
      </c>
    </row>
    <row r="282" spans="1:14" x14ac:dyDescent="0.25">
      <c r="A282" s="75">
        <v>44267</v>
      </c>
      <c r="B282" s="82">
        <v>34.1875</v>
      </c>
      <c r="M282" s="75">
        <v>44256</v>
      </c>
      <c r="N282">
        <v>34.0625</v>
      </c>
    </row>
    <row r="283" spans="1:14" x14ac:dyDescent="0.25">
      <c r="A283" s="75">
        <v>44266</v>
      </c>
      <c r="B283" s="82">
        <v>34.1875</v>
      </c>
      <c r="M283" s="75">
        <v>44253</v>
      </c>
      <c r="N283">
        <v>33.625</v>
      </c>
    </row>
    <row r="284" spans="1:14" x14ac:dyDescent="0.25">
      <c r="A284" s="75">
        <v>44265</v>
      </c>
      <c r="B284" s="82">
        <v>34</v>
      </c>
      <c r="M284" s="75">
        <v>44252</v>
      </c>
      <c r="N284">
        <v>34.1875</v>
      </c>
    </row>
    <row r="285" spans="1:14" x14ac:dyDescent="0.25">
      <c r="A285" s="75">
        <v>44264</v>
      </c>
      <c r="B285" s="82">
        <v>34.0625</v>
      </c>
      <c r="M285" s="75">
        <v>44251</v>
      </c>
      <c r="N285">
        <v>34.1875</v>
      </c>
    </row>
    <row r="286" spans="1:14" x14ac:dyDescent="0.25">
      <c r="A286" s="75">
        <v>44263</v>
      </c>
      <c r="B286" s="82">
        <v>34.1875</v>
      </c>
      <c r="M286" s="75">
        <v>44250</v>
      </c>
      <c r="N286">
        <v>34.125</v>
      </c>
    </row>
    <row r="287" spans="1:14" x14ac:dyDescent="0.25">
      <c r="A287" s="75">
        <v>44260</v>
      </c>
      <c r="B287" s="82">
        <v>33.875</v>
      </c>
      <c r="M287" s="75">
        <v>44249</v>
      </c>
      <c r="N287">
        <v>34.125</v>
      </c>
    </row>
    <row r="288" spans="1:14" x14ac:dyDescent="0.25">
      <c r="A288" s="75">
        <v>44259</v>
      </c>
      <c r="B288" s="82">
        <v>33.875</v>
      </c>
      <c r="M288" s="75">
        <v>44246</v>
      </c>
      <c r="N288">
        <v>33.75</v>
      </c>
    </row>
    <row r="289" spans="1:14" x14ac:dyDescent="0.25">
      <c r="A289" s="75">
        <v>44258</v>
      </c>
      <c r="B289" s="82">
        <v>34.1875</v>
      </c>
      <c r="M289" s="75">
        <v>44245</v>
      </c>
      <c r="N289">
        <v>34.25</v>
      </c>
    </row>
    <row r="290" spans="1:14" x14ac:dyDescent="0.25">
      <c r="A290" s="75">
        <v>44257</v>
      </c>
      <c r="B290" s="82">
        <v>34.0625</v>
      </c>
      <c r="M290" s="75">
        <v>44244</v>
      </c>
      <c r="N290">
        <v>34.25</v>
      </c>
    </row>
    <row r="291" spans="1:14" x14ac:dyDescent="0.25">
      <c r="A291" s="75">
        <v>44256</v>
      </c>
      <c r="B291" s="82">
        <v>34.0625</v>
      </c>
      <c r="M291" s="75">
        <v>44239</v>
      </c>
      <c r="N291">
        <v>34</v>
      </c>
    </row>
    <row r="292" spans="1:14" x14ac:dyDescent="0.25">
      <c r="A292" s="75">
        <v>44253</v>
      </c>
      <c r="B292" s="82">
        <v>33.625</v>
      </c>
      <c r="M292" s="75">
        <v>44238</v>
      </c>
      <c r="N292">
        <v>34.125</v>
      </c>
    </row>
    <row r="293" spans="1:14" x14ac:dyDescent="0.25">
      <c r="A293" s="75">
        <v>44252</v>
      </c>
      <c r="B293" s="82">
        <v>34.1875</v>
      </c>
      <c r="M293" s="75">
        <v>44237</v>
      </c>
      <c r="N293">
        <v>34.1875</v>
      </c>
    </row>
    <row r="294" spans="1:14" x14ac:dyDescent="0.25">
      <c r="A294" s="75">
        <v>44251</v>
      </c>
      <c r="B294" s="82">
        <v>34.1875</v>
      </c>
      <c r="M294" s="75">
        <v>44236</v>
      </c>
      <c r="N294">
        <v>34.25</v>
      </c>
    </row>
    <row r="295" spans="1:14" x14ac:dyDescent="0.25">
      <c r="A295" s="75">
        <v>44250</v>
      </c>
      <c r="B295" s="82">
        <v>34.125</v>
      </c>
      <c r="M295" s="75">
        <v>44235</v>
      </c>
      <c r="N295">
        <v>34.125</v>
      </c>
    </row>
    <row r="296" spans="1:14" x14ac:dyDescent="0.25">
      <c r="A296" s="75">
        <v>44249</v>
      </c>
      <c r="B296" s="82">
        <v>34.125</v>
      </c>
      <c r="M296" s="75">
        <v>44232</v>
      </c>
      <c r="N296">
        <v>34.0625</v>
      </c>
    </row>
    <row r="297" spans="1:14" x14ac:dyDescent="0.25">
      <c r="A297" s="75">
        <v>44246</v>
      </c>
      <c r="B297" s="82">
        <v>33.75</v>
      </c>
      <c r="M297" s="75">
        <v>44231</v>
      </c>
      <c r="N297">
        <v>34.1875</v>
      </c>
    </row>
    <row r="298" spans="1:14" x14ac:dyDescent="0.25">
      <c r="A298" s="75">
        <v>44245</v>
      </c>
      <c r="B298" s="82">
        <v>34.25</v>
      </c>
      <c r="M298" s="75">
        <v>44230</v>
      </c>
      <c r="N298">
        <v>34</v>
      </c>
    </row>
    <row r="299" spans="1:14" x14ac:dyDescent="0.25">
      <c r="A299" s="75">
        <v>44244</v>
      </c>
      <c r="B299" s="82">
        <v>34.25</v>
      </c>
      <c r="M299" s="75">
        <v>44229</v>
      </c>
      <c r="N299">
        <v>34.1875</v>
      </c>
    </row>
    <row r="300" spans="1:14" x14ac:dyDescent="0.25">
      <c r="A300" s="75">
        <v>44239</v>
      </c>
      <c r="B300" s="82">
        <v>34</v>
      </c>
      <c r="M300" s="75">
        <v>44228</v>
      </c>
      <c r="N300">
        <v>34.1875</v>
      </c>
    </row>
    <row r="301" spans="1:14" x14ac:dyDescent="0.25">
      <c r="A301" s="75">
        <v>44238</v>
      </c>
      <c r="B301" s="82">
        <v>34.125</v>
      </c>
      <c r="M301" s="75">
        <v>44225</v>
      </c>
      <c r="N301">
        <v>34.1875</v>
      </c>
    </row>
    <row r="302" spans="1:14" x14ac:dyDescent="0.25">
      <c r="A302" s="75">
        <v>44237</v>
      </c>
      <c r="B302" s="82">
        <v>34.1875</v>
      </c>
      <c r="M302" s="75">
        <v>44224</v>
      </c>
      <c r="N302">
        <v>34.1875</v>
      </c>
    </row>
    <row r="303" spans="1:14" x14ac:dyDescent="0.25">
      <c r="A303" s="75">
        <v>44236</v>
      </c>
      <c r="B303" s="82">
        <v>34.25</v>
      </c>
      <c r="M303" s="75">
        <v>44223</v>
      </c>
      <c r="N303">
        <v>34.0625</v>
      </c>
    </row>
    <row r="304" spans="1:14" x14ac:dyDescent="0.25">
      <c r="A304" s="75">
        <v>44235</v>
      </c>
      <c r="B304" s="82">
        <v>34.125</v>
      </c>
      <c r="M304" s="75">
        <v>44222</v>
      </c>
      <c r="N304">
        <v>33.875</v>
      </c>
    </row>
    <row r="305" spans="1:14" x14ac:dyDescent="0.25">
      <c r="A305" s="75">
        <v>44232</v>
      </c>
      <c r="B305" s="82">
        <v>34.0625</v>
      </c>
      <c r="M305" s="75">
        <v>44221</v>
      </c>
      <c r="N305">
        <v>33.8125</v>
      </c>
    </row>
    <row r="306" spans="1:14" x14ac:dyDescent="0.25">
      <c r="A306" s="75">
        <v>44231</v>
      </c>
      <c r="B306" s="82">
        <v>34.1875</v>
      </c>
      <c r="M306" s="75">
        <v>44218</v>
      </c>
      <c r="N306">
        <v>34</v>
      </c>
    </row>
    <row r="307" spans="1:14" x14ac:dyDescent="0.25">
      <c r="A307" s="75">
        <v>44230</v>
      </c>
      <c r="B307" s="82">
        <v>34</v>
      </c>
      <c r="M307" s="75">
        <v>44217</v>
      </c>
      <c r="N307">
        <v>34</v>
      </c>
    </row>
    <row r="308" spans="1:14" x14ac:dyDescent="0.25">
      <c r="A308" s="75">
        <v>44229</v>
      </c>
      <c r="B308" s="82">
        <v>34.1875</v>
      </c>
      <c r="M308" s="75">
        <v>44216</v>
      </c>
      <c r="N308">
        <v>34.3125</v>
      </c>
    </row>
    <row r="309" spans="1:14" x14ac:dyDescent="0.25">
      <c r="A309" s="75">
        <v>44228</v>
      </c>
      <c r="B309" s="82">
        <v>34.1875</v>
      </c>
      <c r="M309" s="75">
        <v>44215</v>
      </c>
      <c r="N309">
        <v>34.1875</v>
      </c>
    </row>
    <row r="310" spans="1:14" x14ac:dyDescent="0.25">
      <c r="A310" s="75">
        <v>44225</v>
      </c>
      <c r="B310" s="82">
        <v>34.1875</v>
      </c>
      <c r="M310" s="75">
        <v>44214</v>
      </c>
      <c r="N310">
        <v>34.1875</v>
      </c>
    </row>
    <row r="311" spans="1:14" x14ac:dyDescent="0.25">
      <c r="A311" s="75">
        <v>44224</v>
      </c>
      <c r="B311" s="82">
        <v>34.1875</v>
      </c>
      <c r="M311" s="75">
        <v>44211</v>
      </c>
      <c r="N311">
        <v>34.5625</v>
      </c>
    </row>
    <row r="312" spans="1:14" x14ac:dyDescent="0.25">
      <c r="A312" s="75">
        <v>44223</v>
      </c>
      <c r="B312" s="82">
        <v>34.0625</v>
      </c>
      <c r="M312" s="75">
        <v>44210</v>
      </c>
      <c r="N312">
        <v>34.375</v>
      </c>
    </row>
    <row r="313" spans="1:14" x14ac:dyDescent="0.25">
      <c r="A313" s="75">
        <v>44222</v>
      </c>
      <c r="B313" s="82">
        <v>33.875</v>
      </c>
      <c r="M313" s="75">
        <v>44209</v>
      </c>
      <c r="N313">
        <v>34</v>
      </c>
    </row>
    <row r="314" spans="1:14" x14ac:dyDescent="0.25">
      <c r="A314" s="75">
        <v>44221</v>
      </c>
      <c r="B314" s="82">
        <v>33.8125</v>
      </c>
      <c r="M314" s="75">
        <v>44208</v>
      </c>
      <c r="N314">
        <v>34.125</v>
      </c>
    </row>
    <row r="315" spans="1:14" x14ac:dyDescent="0.25">
      <c r="A315" s="75">
        <v>44218</v>
      </c>
      <c r="B315" s="82">
        <v>34</v>
      </c>
      <c r="M315" s="75">
        <v>44207</v>
      </c>
      <c r="N315">
        <v>34.3125</v>
      </c>
    </row>
    <row r="316" spans="1:14" x14ac:dyDescent="0.25">
      <c r="A316" s="75">
        <v>44217</v>
      </c>
      <c r="B316" s="82">
        <v>34</v>
      </c>
      <c r="M316" s="75">
        <v>44204</v>
      </c>
      <c r="N316">
        <v>34.125</v>
      </c>
    </row>
    <row r="317" spans="1:14" x14ac:dyDescent="0.25">
      <c r="A317" s="75">
        <v>44216</v>
      </c>
      <c r="B317" s="82">
        <v>34.3125</v>
      </c>
      <c r="M317" s="75">
        <v>44203</v>
      </c>
      <c r="N317">
        <v>33.8125</v>
      </c>
    </row>
    <row r="318" spans="1:14" x14ac:dyDescent="0.25">
      <c r="A318" s="75">
        <v>44215</v>
      </c>
      <c r="B318" s="82">
        <v>34.1875</v>
      </c>
      <c r="M318" s="75">
        <v>44202</v>
      </c>
      <c r="N318">
        <v>33.9375</v>
      </c>
    </row>
    <row r="319" spans="1:14" x14ac:dyDescent="0.25">
      <c r="A319" s="75">
        <v>44214</v>
      </c>
      <c r="B319" s="82">
        <v>34.1875</v>
      </c>
      <c r="M319" s="75">
        <v>44201</v>
      </c>
      <c r="N319">
        <v>34.3125</v>
      </c>
    </row>
    <row r="320" spans="1:14" x14ac:dyDescent="0.25">
      <c r="A320" s="75">
        <v>44211</v>
      </c>
      <c r="B320" s="82">
        <v>34.5625</v>
      </c>
      <c r="M320" s="75">
        <v>44200</v>
      </c>
      <c r="N320">
        <v>34.0625</v>
      </c>
    </row>
    <row r="321" spans="1:14" x14ac:dyDescent="0.25">
      <c r="A321" s="75">
        <v>44210</v>
      </c>
      <c r="B321" s="82">
        <v>34.375</v>
      </c>
      <c r="M321" s="75">
        <v>44195</v>
      </c>
      <c r="N321">
        <v>34.25</v>
      </c>
    </row>
    <row r="322" spans="1:14" x14ac:dyDescent="0.25">
      <c r="A322" s="75">
        <v>44209</v>
      </c>
      <c r="B322" s="82">
        <v>34</v>
      </c>
      <c r="M322" s="75">
        <v>44194</v>
      </c>
      <c r="N322">
        <v>34.1875</v>
      </c>
    </row>
    <row r="323" spans="1:14" x14ac:dyDescent="0.25">
      <c r="A323" s="75">
        <v>44208</v>
      </c>
      <c r="B323" s="82">
        <v>34.125</v>
      </c>
      <c r="M323" s="75">
        <v>44193</v>
      </c>
      <c r="N323">
        <v>34.125</v>
      </c>
    </row>
    <row r="324" spans="1:14" x14ac:dyDescent="0.25">
      <c r="A324" s="75">
        <v>44207</v>
      </c>
      <c r="B324" s="82">
        <v>34.3125</v>
      </c>
      <c r="M324" s="75">
        <v>44188</v>
      </c>
      <c r="N324">
        <v>34.0625</v>
      </c>
    </row>
    <row r="325" spans="1:14" x14ac:dyDescent="0.25">
      <c r="A325" s="75">
        <v>44204</v>
      </c>
      <c r="B325" s="82">
        <v>34.125</v>
      </c>
      <c r="M325" s="75">
        <v>44187</v>
      </c>
      <c r="N325">
        <v>34.0625</v>
      </c>
    </row>
    <row r="326" spans="1:14" x14ac:dyDescent="0.25">
      <c r="A326" s="75">
        <v>44203</v>
      </c>
      <c r="B326" s="82">
        <v>33.8125</v>
      </c>
      <c r="M326" s="75">
        <v>44186</v>
      </c>
      <c r="N326">
        <v>34.25</v>
      </c>
    </row>
    <row r="327" spans="1:14" x14ac:dyDescent="0.25">
      <c r="A327" s="75">
        <v>44202</v>
      </c>
      <c r="B327" s="82">
        <v>33.9375</v>
      </c>
      <c r="M327" s="75">
        <v>44183</v>
      </c>
      <c r="N327">
        <v>34.3125</v>
      </c>
    </row>
    <row r="328" spans="1:14" x14ac:dyDescent="0.25">
      <c r="A328" s="75">
        <v>44201</v>
      </c>
      <c r="B328" s="82">
        <v>34.3125</v>
      </c>
      <c r="M328" s="75">
        <v>44182</v>
      </c>
      <c r="N328">
        <v>34.1875</v>
      </c>
    </row>
    <row r="329" spans="1:14" x14ac:dyDescent="0.25">
      <c r="A329" s="75">
        <v>44200</v>
      </c>
      <c r="B329" s="82">
        <v>34.0625</v>
      </c>
      <c r="M329" s="75">
        <v>44181</v>
      </c>
      <c r="N329">
        <v>34.1875</v>
      </c>
    </row>
    <row r="330" spans="1:14" x14ac:dyDescent="0.25">
      <c r="A330" s="75">
        <v>44195</v>
      </c>
      <c r="B330" s="82">
        <v>34.25</v>
      </c>
      <c r="M330" s="75">
        <v>44180</v>
      </c>
      <c r="N330">
        <v>34.5</v>
      </c>
    </row>
    <row r="331" spans="1:14" x14ac:dyDescent="0.25">
      <c r="A331" s="75">
        <v>44194</v>
      </c>
      <c r="B331" s="82">
        <v>34.1875</v>
      </c>
      <c r="M331" s="75">
        <v>44179</v>
      </c>
      <c r="N331">
        <v>34.0625</v>
      </c>
    </row>
    <row r="332" spans="1:14" x14ac:dyDescent="0.25">
      <c r="A332" s="75">
        <v>44193</v>
      </c>
      <c r="B332" s="82">
        <v>34.125</v>
      </c>
      <c r="M332" s="75">
        <v>44176</v>
      </c>
      <c r="N332">
        <v>34.125</v>
      </c>
    </row>
    <row r="333" spans="1:14" x14ac:dyDescent="0.25">
      <c r="A333" s="75">
        <v>44188</v>
      </c>
      <c r="B333" s="82">
        <v>34.0625</v>
      </c>
      <c r="M333" s="75">
        <v>44175</v>
      </c>
      <c r="N333">
        <v>34.375</v>
      </c>
    </row>
    <row r="334" spans="1:14" x14ac:dyDescent="0.25">
      <c r="A334" s="75">
        <v>44187</v>
      </c>
      <c r="B334" s="82">
        <v>34.0625</v>
      </c>
      <c r="M334" s="75">
        <v>44174</v>
      </c>
      <c r="N334">
        <v>34.25</v>
      </c>
    </row>
    <row r="335" spans="1:14" x14ac:dyDescent="0.25">
      <c r="A335" s="75">
        <v>44186</v>
      </c>
      <c r="B335" s="82">
        <v>34.25</v>
      </c>
      <c r="M335" s="75">
        <v>44169</v>
      </c>
      <c r="N335">
        <v>34.0625</v>
      </c>
    </row>
    <row r="336" spans="1:14" x14ac:dyDescent="0.25">
      <c r="A336" s="75">
        <v>44183</v>
      </c>
      <c r="B336" s="82">
        <v>34.3125</v>
      </c>
      <c r="M336" s="75">
        <v>44168</v>
      </c>
      <c r="N336">
        <v>34.1875</v>
      </c>
    </row>
    <row r="337" spans="1:14" x14ac:dyDescent="0.25">
      <c r="A337" s="75">
        <v>44182</v>
      </c>
      <c r="B337" s="82">
        <v>34.1875</v>
      </c>
      <c r="M337" s="75">
        <v>44167</v>
      </c>
      <c r="N337">
        <v>34.3125</v>
      </c>
    </row>
    <row r="338" spans="1:14" x14ac:dyDescent="0.25">
      <c r="A338" s="75">
        <v>44181</v>
      </c>
      <c r="B338" s="82">
        <v>34.1875</v>
      </c>
      <c r="M338" s="75">
        <v>44166</v>
      </c>
      <c r="N338">
        <v>34.375</v>
      </c>
    </row>
    <row r="339" spans="1:14" x14ac:dyDescent="0.25">
      <c r="A339" s="75">
        <v>44180</v>
      </c>
      <c r="B339" s="82">
        <v>34.5</v>
      </c>
      <c r="M339" s="75">
        <v>44165</v>
      </c>
      <c r="N339">
        <v>33.75</v>
      </c>
    </row>
    <row r="340" spans="1:14" x14ac:dyDescent="0.25">
      <c r="A340" s="75">
        <v>44179</v>
      </c>
      <c r="B340" s="82">
        <v>34.0625</v>
      </c>
      <c r="M340" s="75">
        <v>44162</v>
      </c>
      <c r="N340">
        <v>33.75</v>
      </c>
    </row>
    <row r="341" spans="1:14" x14ac:dyDescent="0.25">
      <c r="A341" s="75">
        <v>44176</v>
      </c>
      <c r="B341" s="82">
        <v>34.125</v>
      </c>
      <c r="M341" s="75">
        <v>44161</v>
      </c>
      <c r="N341">
        <v>34.0625</v>
      </c>
    </row>
    <row r="342" spans="1:14" x14ac:dyDescent="0.25">
      <c r="A342" s="75">
        <v>44175</v>
      </c>
      <c r="B342" s="82">
        <v>34.375</v>
      </c>
      <c r="M342" s="75">
        <v>44160</v>
      </c>
      <c r="N342">
        <v>33.625</v>
      </c>
    </row>
    <row r="343" spans="1:14" x14ac:dyDescent="0.25">
      <c r="A343" s="75">
        <v>44174</v>
      </c>
      <c r="B343" s="82">
        <v>34.25</v>
      </c>
      <c r="M343" s="75">
        <v>44159</v>
      </c>
      <c r="N343">
        <v>33.875</v>
      </c>
    </row>
    <row r="344" spans="1:14" x14ac:dyDescent="0.25">
      <c r="A344" s="75">
        <v>44169</v>
      </c>
      <c r="B344" s="82">
        <v>34.0625</v>
      </c>
      <c r="M344" s="75">
        <v>44155</v>
      </c>
      <c r="N344">
        <v>34.0625</v>
      </c>
    </row>
    <row r="345" spans="1:14" x14ac:dyDescent="0.25">
      <c r="A345" s="75">
        <v>44168</v>
      </c>
      <c r="B345" s="82">
        <v>34.1875</v>
      </c>
      <c r="M345" s="75">
        <v>44154</v>
      </c>
      <c r="N345">
        <v>33.875</v>
      </c>
    </row>
    <row r="346" spans="1:14" x14ac:dyDescent="0.25">
      <c r="A346" s="75">
        <v>44167</v>
      </c>
      <c r="B346" s="82">
        <v>34.3125</v>
      </c>
      <c r="M346" s="75">
        <v>44153</v>
      </c>
      <c r="N346">
        <v>33.875</v>
      </c>
    </row>
    <row r="347" spans="1:14" x14ac:dyDescent="0.25">
      <c r="A347" s="75">
        <v>44166</v>
      </c>
      <c r="B347" s="82">
        <v>34.375</v>
      </c>
      <c r="M347" s="75">
        <v>44152</v>
      </c>
      <c r="N347">
        <v>33.9375</v>
      </c>
    </row>
    <row r="348" spans="1:14" x14ac:dyDescent="0.25">
      <c r="A348" s="75">
        <v>44165</v>
      </c>
      <c r="B348" s="82">
        <v>33.75</v>
      </c>
      <c r="M348" s="75">
        <v>44151</v>
      </c>
      <c r="N348">
        <v>33.875</v>
      </c>
    </row>
    <row r="349" spans="1:14" x14ac:dyDescent="0.25">
      <c r="A349" s="75">
        <v>44162</v>
      </c>
      <c r="B349" s="82">
        <v>33.75</v>
      </c>
      <c r="M349" s="75">
        <v>44148</v>
      </c>
      <c r="N349">
        <v>33.625</v>
      </c>
    </row>
    <row r="350" spans="1:14" x14ac:dyDescent="0.25">
      <c r="A350" s="75">
        <v>44161</v>
      </c>
      <c r="B350" s="82">
        <v>34.0625</v>
      </c>
      <c r="M350" s="75">
        <v>44147</v>
      </c>
      <c r="N350">
        <v>31.6875</v>
      </c>
    </row>
    <row r="351" spans="1:14" x14ac:dyDescent="0.25">
      <c r="A351" s="75">
        <v>44160</v>
      </c>
      <c r="B351" s="82">
        <v>33.625</v>
      </c>
      <c r="M351" s="75">
        <v>44146</v>
      </c>
      <c r="N351">
        <v>31.5625</v>
      </c>
    </row>
    <row r="352" spans="1:14" x14ac:dyDescent="0.25">
      <c r="A352" s="75">
        <v>44159</v>
      </c>
      <c r="B352" s="82">
        <v>33.875</v>
      </c>
      <c r="M352" s="75">
        <v>44145</v>
      </c>
      <c r="N352">
        <v>31.8125</v>
      </c>
    </row>
    <row r="353" spans="1:14" x14ac:dyDescent="0.25">
      <c r="A353" s="75">
        <v>44155</v>
      </c>
      <c r="B353" s="82">
        <v>34.0625</v>
      </c>
      <c r="M353" s="75">
        <v>44144</v>
      </c>
      <c r="N353">
        <v>31.75</v>
      </c>
    </row>
    <row r="354" spans="1:14" x14ac:dyDescent="0.25">
      <c r="A354" s="75">
        <v>44154</v>
      </c>
      <c r="B354" s="82">
        <v>33.875</v>
      </c>
      <c r="M354" s="75">
        <v>44140</v>
      </c>
      <c r="N354">
        <v>31.8125</v>
      </c>
    </row>
    <row r="355" spans="1:14" x14ac:dyDescent="0.25">
      <c r="A355" s="75">
        <v>44153</v>
      </c>
      <c r="B355" s="82">
        <v>33.875</v>
      </c>
      <c r="M355" s="75">
        <v>44139</v>
      </c>
      <c r="N355">
        <v>31.4375</v>
      </c>
    </row>
    <row r="356" spans="1:14" x14ac:dyDescent="0.25">
      <c r="A356" s="75">
        <v>44152</v>
      </c>
      <c r="B356" s="82">
        <v>33.9375</v>
      </c>
      <c r="M356" s="75">
        <v>44138</v>
      </c>
      <c r="N356">
        <v>31.75</v>
      </c>
    </row>
    <row r="357" spans="1:14" x14ac:dyDescent="0.25">
      <c r="A357" s="75">
        <v>44151</v>
      </c>
      <c r="B357" s="82">
        <v>33.875</v>
      </c>
      <c r="M357" s="75">
        <v>44137</v>
      </c>
      <c r="N357">
        <v>31.75</v>
      </c>
    </row>
    <row r="358" spans="1:14" x14ac:dyDescent="0.25">
      <c r="A358" s="75">
        <v>44148</v>
      </c>
      <c r="B358" s="82">
        <v>33.625</v>
      </c>
      <c r="M358" s="75">
        <v>44134</v>
      </c>
      <c r="N358">
        <v>31.75</v>
      </c>
    </row>
    <row r="359" spans="1:14" x14ac:dyDescent="0.25">
      <c r="A359" s="75">
        <v>44147</v>
      </c>
      <c r="B359" s="82">
        <v>31.6875</v>
      </c>
      <c r="M359" s="75">
        <v>44133</v>
      </c>
      <c r="N359">
        <v>31.6875</v>
      </c>
    </row>
    <row r="360" spans="1:14" x14ac:dyDescent="0.25">
      <c r="A360" s="75">
        <v>44146</v>
      </c>
      <c r="B360" s="82">
        <v>31.5625</v>
      </c>
      <c r="M360" s="75">
        <v>44132</v>
      </c>
      <c r="N360">
        <v>31.6875</v>
      </c>
    </row>
    <row r="361" spans="1:14" x14ac:dyDescent="0.25">
      <c r="A361" s="75">
        <v>44145</v>
      </c>
      <c r="B361" s="82">
        <v>31.8125</v>
      </c>
      <c r="M361" s="75">
        <v>44131</v>
      </c>
      <c r="N361">
        <v>31.5625</v>
      </c>
    </row>
    <row r="362" spans="1:14" x14ac:dyDescent="0.25">
      <c r="A362" s="75">
        <v>44144</v>
      </c>
      <c r="B362" s="82">
        <v>31.75</v>
      </c>
      <c r="M362" s="75">
        <v>44130</v>
      </c>
      <c r="N362">
        <v>31.5625</v>
      </c>
    </row>
    <row r="363" spans="1:14" x14ac:dyDescent="0.25">
      <c r="A363" s="75">
        <v>44140</v>
      </c>
      <c r="B363" s="82">
        <v>31.8125</v>
      </c>
      <c r="M363" s="75">
        <v>44127</v>
      </c>
      <c r="N363">
        <v>31.5625</v>
      </c>
    </row>
    <row r="364" spans="1:14" x14ac:dyDescent="0.25">
      <c r="A364" s="75">
        <v>44139</v>
      </c>
      <c r="B364" s="82">
        <v>31.4375</v>
      </c>
      <c r="M364" s="75">
        <v>44126</v>
      </c>
      <c r="N364">
        <v>31.125</v>
      </c>
    </row>
    <row r="365" spans="1:14" x14ac:dyDescent="0.25">
      <c r="A365" s="75">
        <v>44138</v>
      </c>
      <c r="B365" s="82">
        <v>31.75</v>
      </c>
      <c r="M365" s="75">
        <v>44125</v>
      </c>
      <c r="N365">
        <v>31.75</v>
      </c>
    </row>
    <row r="366" spans="1:14" x14ac:dyDescent="0.25">
      <c r="A366" s="75">
        <v>44137</v>
      </c>
      <c r="B366" s="82">
        <v>31.75</v>
      </c>
      <c r="M366" s="75">
        <v>44124</v>
      </c>
      <c r="N366">
        <v>31.875</v>
      </c>
    </row>
    <row r="367" spans="1:14" x14ac:dyDescent="0.25">
      <c r="A367" s="75">
        <v>44134</v>
      </c>
      <c r="B367" s="82">
        <v>31.75</v>
      </c>
      <c r="M367" s="75">
        <v>44123</v>
      </c>
      <c r="N367">
        <v>31.5625</v>
      </c>
    </row>
    <row r="368" spans="1:14" x14ac:dyDescent="0.25">
      <c r="A368" s="75">
        <v>44133</v>
      </c>
      <c r="B368" s="82">
        <v>31.6875</v>
      </c>
      <c r="M368" s="75">
        <v>44120</v>
      </c>
      <c r="N368">
        <v>31.6875</v>
      </c>
    </row>
    <row r="369" spans="1:14" x14ac:dyDescent="0.25">
      <c r="A369" s="75">
        <v>44132</v>
      </c>
      <c r="B369" s="82">
        <v>31.6875</v>
      </c>
      <c r="M369" s="75">
        <v>44119</v>
      </c>
      <c r="N369">
        <v>30</v>
      </c>
    </row>
    <row r="370" spans="1:14" x14ac:dyDescent="0.25">
      <c r="A370" s="75">
        <v>44131</v>
      </c>
      <c r="B370" s="82">
        <v>31.5625</v>
      </c>
      <c r="M370" s="75">
        <v>44118</v>
      </c>
      <c r="N370">
        <v>29.625</v>
      </c>
    </row>
    <row r="371" spans="1:14" x14ac:dyDescent="0.25">
      <c r="A371" s="75">
        <v>44130</v>
      </c>
      <c r="B371" s="82">
        <v>31.5625</v>
      </c>
      <c r="M371" s="75">
        <v>44117</v>
      </c>
      <c r="N371">
        <v>29.8125</v>
      </c>
    </row>
    <row r="372" spans="1:14" x14ac:dyDescent="0.25">
      <c r="A372" s="75">
        <v>44127</v>
      </c>
      <c r="B372" s="82">
        <v>31.5625</v>
      </c>
      <c r="M372" s="75">
        <v>44113</v>
      </c>
      <c r="N372">
        <v>29.75</v>
      </c>
    </row>
    <row r="373" spans="1:14" x14ac:dyDescent="0.25">
      <c r="A373" s="75">
        <v>44126</v>
      </c>
      <c r="B373" s="82">
        <v>31.125</v>
      </c>
      <c r="M373" s="75">
        <v>44112</v>
      </c>
      <c r="N373">
        <v>29.5625</v>
      </c>
    </row>
    <row r="374" spans="1:14" x14ac:dyDescent="0.25">
      <c r="A374" s="75">
        <v>44125</v>
      </c>
      <c r="B374" s="82">
        <v>31.75</v>
      </c>
      <c r="M374" s="75">
        <v>44111</v>
      </c>
      <c r="N374">
        <v>29.6875</v>
      </c>
    </row>
    <row r="375" spans="1:14" x14ac:dyDescent="0.25">
      <c r="A375" s="75">
        <v>44124</v>
      </c>
      <c r="B375" s="82">
        <v>31.875</v>
      </c>
      <c r="M375" s="75">
        <v>44110</v>
      </c>
      <c r="N375">
        <v>29.9375</v>
      </c>
    </row>
    <row r="376" spans="1:14" x14ac:dyDescent="0.25">
      <c r="A376" s="75">
        <v>44123</v>
      </c>
      <c r="B376" s="82">
        <v>31.5625</v>
      </c>
      <c r="M376" s="75">
        <v>44109</v>
      </c>
      <c r="N376">
        <v>29.875</v>
      </c>
    </row>
    <row r="377" spans="1:14" x14ac:dyDescent="0.25">
      <c r="A377" s="75">
        <v>44120</v>
      </c>
      <c r="B377" s="82">
        <v>31.6875</v>
      </c>
      <c r="M377" s="75">
        <v>44106</v>
      </c>
      <c r="N377">
        <v>29.6875</v>
      </c>
    </row>
    <row r="378" spans="1:14" x14ac:dyDescent="0.25">
      <c r="A378" s="75">
        <v>44119</v>
      </c>
      <c r="B378" s="82">
        <v>30</v>
      </c>
      <c r="M378" s="75">
        <v>44105</v>
      </c>
      <c r="N378">
        <v>28.875</v>
      </c>
    </row>
    <row r="379" spans="1:14" x14ac:dyDescent="0.25">
      <c r="A379" s="75">
        <v>44118</v>
      </c>
      <c r="B379" s="82">
        <v>29.625</v>
      </c>
      <c r="M379" s="75">
        <v>44104</v>
      </c>
      <c r="N379">
        <v>29.6875</v>
      </c>
    </row>
    <row r="380" spans="1:14" x14ac:dyDescent="0.25">
      <c r="A380" s="75">
        <v>44117</v>
      </c>
      <c r="B380" s="82">
        <v>29.8125</v>
      </c>
      <c r="M380" s="75">
        <v>44103</v>
      </c>
      <c r="N380">
        <v>30.0625</v>
      </c>
    </row>
    <row r="381" spans="1:14" x14ac:dyDescent="0.25">
      <c r="A381" s="75">
        <v>44113</v>
      </c>
      <c r="B381" s="82">
        <v>29.75</v>
      </c>
      <c r="M381" s="75">
        <v>44102</v>
      </c>
      <c r="N381">
        <v>29.8125</v>
      </c>
    </row>
    <row r="382" spans="1:14" x14ac:dyDescent="0.25">
      <c r="A382" s="75">
        <v>44112</v>
      </c>
      <c r="B382" s="82">
        <v>29.5625</v>
      </c>
      <c r="M382" s="75">
        <v>44099</v>
      </c>
      <c r="N382">
        <v>29.5625</v>
      </c>
    </row>
    <row r="383" spans="1:14" x14ac:dyDescent="0.25">
      <c r="A383" s="75">
        <v>44111</v>
      </c>
      <c r="B383" s="82">
        <v>29.6875</v>
      </c>
      <c r="M383" s="75">
        <v>44098</v>
      </c>
      <c r="N383">
        <v>29.5625</v>
      </c>
    </row>
    <row r="384" spans="1:14" x14ac:dyDescent="0.25">
      <c r="A384" s="75">
        <v>44110</v>
      </c>
      <c r="B384" s="82">
        <v>29.9375</v>
      </c>
      <c r="M384" s="75">
        <v>44097</v>
      </c>
      <c r="N384">
        <v>29.25</v>
      </c>
    </row>
    <row r="385" spans="1:14" x14ac:dyDescent="0.25">
      <c r="A385" s="75">
        <v>44109</v>
      </c>
      <c r="B385" s="82">
        <v>29.875</v>
      </c>
      <c r="M385" s="75">
        <v>44096</v>
      </c>
      <c r="N385">
        <v>29.75</v>
      </c>
    </row>
    <row r="386" spans="1:14" x14ac:dyDescent="0.25">
      <c r="A386" s="75">
        <v>44106</v>
      </c>
      <c r="B386" s="82">
        <v>29.6875</v>
      </c>
      <c r="M386" s="75">
        <v>44095</v>
      </c>
      <c r="N386">
        <v>30</v>
      </c>
    </row>
    <row r="387" spans="1:14" x14ac:dyDescent="0.25">
      <c r="A387" s="75">
        <v>44105</v>
      </c>
      <c r="B387" s="82">
        <v>28.875</v>
      </c>
      <c r="M387" s="75">
        <v>44092</v>
      </c>
      <c r="N387">
        <v>29.875</v>
      </c>
    </row>
    <row r="388" spans="1:14" x14ac:dyDescent="0.25">
      <c r="A388" s="75">
        <v>44104</v>
      </c>
      <c r="B388" s="82">
        <v>29.6875</v>
      </c>
      <c r="M388" s="75">
        <v>44091</v>
      </c>
      <c r="N388">
        <v>29.875</v>
      </c>
    </row>
    <row r="389" spans="1:14" x14ac:dyDescent="0.25">
      <c r="A389" s="75">
        <v>44103</v>
      </c>
      <c r="B389" s="82">
        <v>30.0625</v>
      </c>
      <c r="M389" s="75">
        <v>44090</v>
      </c>
      <c r="N389">
        <v>29.875</v>
      </c>
    </row>
    <row r="390" spans="1:14" x14ac:dyDescent="0.25">
      <c r="A390" s="75">
        <v>44102</v>
      </c>
      <c r="B390" s="82">
        <v>29.8125</v>
      </c>
      <c r="M390" s="75">
        <v>44089</v>
      </c>
      <c r="N390">
        <v>29.5</v>
      </c>
    </row>
    <row r="391" spans="1:14" x14ac:dyDescent="0.25">
      <c r="A391" s="75">
        <v>44099</v>
      </c>
      <c r="B391" s="82">
        <v>29.5625</v>
      </c>
      <c r="M391" s="75">
        <v>44088</v>
      </c>
      <c r="N391">
        <v>29.6875</v>
      </c>
    </row>
    <row r="392" spans="1:14" x14ac:dyDescent="0.25">
      <c r="A392" s="75">
        <v>44098</v>
      </c>
      <c r="B392" s="82">
        <v>29.5625</v>
      </c>
      <c r="M392" s="75">
        <v>44085</v>
      </c>
      <c r="N392">
        <v>29.5</v>
      </c>
    </row>
    <row r="393" spans="1:14" x14ac:dyDescent="0.25">
      <c r="A393" s="75">
        <v>44097</v>
      </c>
      <c r="B393" s="82">
        <v>29.25</v>
      </c>
      <c r="M393" s="75">
        <v>44084</v>
      </c>
      <c r="N393">
        <v>29.6875</v>
      </c>
    </row>
    <row r="394" spans="1:14" x14ac:dyDescent="0.25">
      <c r="A394" s="75">
        <v>44096</v>
      </c>
      <c r="B394" s="82">
        <v>29.75</v>
      </c>
      <c r="M394" s="75">
        <v>44083</v>
      </c>
      <c r="N394">
        <v>29.9375</v>
      </c>
    </row>
    <row r="395" spans="1:14" x14ac:dyDescent="0.25">
      <c r="A395" s="75">
        <v>44095</v>
      </c>
      <c r="B395" s="82">
        <v>30</v>
      </c>
      <c r="M395" s="75">
        <v>44082</v>
      </c>
      <c r="N395">
        <v>29.875</v>
      </c>
    </row>
    <row r="396" spans="1:14" x14ac:dyDescent="0.25">
      <c r="A396" s="75">
        <v>44092</v>
      </c>
      <c r="B396" s="82">
        <v>29.875</v>
      </c>
      <c r="M396" s="75">
        <v>44081</v>
      </c>
      <c r="N396">
        <v>29.625</v>
      </c>
    </row>
    <row r="397" spans="1:14" x14ac:dyDescent="0.25">
      <c r="A397" s="75">
        <v>44091</v>
      </c>
      <c r="B397" s="82">
        <v>29.875</v>
      </c>
      <c r="M397" s="75">
        <v>44078</v>
      </c>
      <c r="N397">
        <v>29.8125</v>
      </c>
    </row>
    <row r="398" spans="1:14" x14ac:dyDescent="0.25">
      <c r="A398" s="75">
        <v>44090</v>
      </c>
      <c r="B398" s="82">
        <v>29.875</v>
      </c>
      <c r="M398" s="75">
        <v>44077</v>
      </c>
      <c r="N398">
        <v>30</v>
      </c>
    </row>
    <row r="399" spans="1:14" x14ac:dyDescent="0.25">
      <c r="A399" s="75">
        <v>44089</v>
      </c>
      <c r="B399" s="82">
        <v>29.5</v>
      </c>
      <c r="M399" s="75">
        <v>44076</v>
      </c>
      <c r="N399">
        <v>29.75</v>
      </c>
    </row>
    <row r="400" spans="1:14" x14ac:dyDescent="0.25">
      <c r="A400" s="75">
        <v>44088</v>
      </c>
      <c r="B400" s="82">
        <v>29.6875</v>
      </c>
      <c r="M400" s="75">
        <v>44075</v>
      </c>
      <c r="N400">
        <v>29.6875</v>
      </c>
    </row>
    <row r="401" spans="1:14" x14ac:dyDescent="0.25">
      <c r="A401" s="75">
        <v>44085</v>
      </c>
      <c r="B401" s="82">
        <v>29.5</v>
      </c>
      <c r="M401" s="75">
        <v>44074</v>
      </c>
      <c r="N401">
        <v>29.625</v>
      </c>
    </row>
    <row r="402" spans="1:14" x14ac:dyDescent="0.25">
      <c r="A402" s="75">
        <v>44084</v>
      </c>
      <c r="B402" s="82">
        <v>29.6875</v>
      </c>
      <c r="M402" s="75">
        <v>44071</v>
      </c>
      <c r="N402">
        <v>29.9375</v>
      </c>
    </row>
    <row r="403" spans="1:14" x14ac:dyDescent="0.25">
      <c r="A403" s="75">
        <v>44083</v>
      </c>
      <c r="B403" s="82">
        <v>29.9375</v>
      </c>
      <c r="M403" s="75">
        <v>44070</v>
      </c>
      <c r="N403">
        <v>29.1875</v>
      </c>
    </row>
    <row r="404" spans="1:14" x14ac:dyDescent="0.25">
      <c r="A404" s="75">
        <v>44082</v>
      </c>
      <c r="B404" s="82">
        <v>29.875</v>
      </c>
      <c r="M404" s="75">
        <v>44069</v>
      </c>
      <c r="N404">
        <v>29.875</v>
      </c>
    </row>
    <row r="405" spans="1:14" x14ac:dyDescent="0.25">
      <c r="A405" s="75">
        <v>44081</v>
      </c>
      <c r="B405" s="82">
        <v>29.625</v>
      </c>
      <c r="M405" s="75">
        <v>44068</v>
      </c>
      <c r="N405">
        <v>29.5625</v>
      </c>
    </row>
    <row r="406" spans="1:14" x14ac:dyDescent="0.25">
      <c r="A406" s="75">
        <v>44078</v>
      </c>
      <c r="B406" s="82">
        <v>29.8125</v>
      </c>
      <c r="M406" s="75">
        <v>44067</v>
      </c>
      <c r="N406">
        <v>28.9375</v>
      </c>
    </row>
    <row r="407" spans="1:14" x14ac:dyDescent="0.25">
      <c r="A407" s="75">
        <v>44077</v>
      </c>
      <c r="B407" s="82">
        <v>30</v>
      </c>
      <c r="M407" s="75">
        <v>44064</v>
      </c>
      <c r="N407">
        <v>29.5625</v>
      </c>
    </row>
    <row r="408" spans="1:14" x14ac:dyDescent="0.25">
      <c r="A408" s="75">
        <v>44076</v>
      </c>
      <c r="B408" s="82">
        <v>29.75</v>
      </c>
      <c r="M408" s="75">
        <v>44063</v>
      </c>
      <c r="N408">
        <v>30</v>
      </c>
    </row>
    <row r="409" spans="1:14" x14ac:dyDescent="0.25">
      <c r="A409" s="75">
        <v>44075</v>
      </c>
      <c r="B409" s="82">
        <v>29.6875</v>
      </c>
      <c r="M409" s="75">
        <v>44062</v>
      </c>
      <c r="N409">
        <v>29.8125</v>
      </c>
    </row>
    <row r="410" spans="1:14" x14ac:dyDescent="0.25">
      <c r="A410" s="75">
        <v>44074</v>
      </c>
      <c r="B410" s="82">
        <v>29.625</v>
      </c>
      <c r="M410" s="75">
        <v>44061</v>
      </c>
      <c r="N410">
        <v>29.9375</v>
      </c>
    </row>
    <row r="411" spans="1:14" x14ac:dyDescent="0.25">
      <c r="A411" s="75">
        <v>44071</v>
      </c>
      <c r="B411" s="82">
        <v>29.9375</v>
      </c>
      <c r="M411" s="75">
        <v>44057</v>
      </c>
      <c r="N411">
        <v>29.875</v>
      </c>
    </row>
    <row r="412" spans="1:14" x14ac:dyDescent="0.25">
      <c r="A412" s="75">
        <v>44070</v>
      </c>
      <c r="B412" s="82">
        <v>29.1875</v>
      </c>
      <c r="M412" s="75">
        <v>44056</v>
      </c>
      <c r="N412">
        <v>29.3125</v>
      </c>
    </row>
    <row r="413" spans="1:14" x14ac:dyDescent="0.25">
      <c r="A413" s="75">
        <v>44069</v>
      </c>
      <c r="B413" s="82">
        <v>29.875</v>
      </c>
      <c r="M413" s="75">
        <v>44055</v>
      </c>
      <c r="N413">
        <v>29.75</v>
      </c>
    </row>
    <row r="414" spans="1:14" x14ac:dyDescent="0.25">
      <c r="A414" s="75">
        <v>44068</v>
      </c>
      <c r="B414" s="82">
        <v>29.5625</v>
      </c>
      <c r="M414" s="75">
        <v>44054</v>
      </c>
      <c r="N414">
        <v>29.6875</v>
      </c>
    </row>
    <row r="415" spans="1:14" x14ac:dyDescent="0.25">
      <c r="A415" s="75">
        <v>44067</v>
      </c>
      <c r="B415" s="82">
        <v>28.9375</v>
      </c>
      <c r="M415" s="75">
        <v>44053</v>
      </c>
      <c r="N415">
        <v>30</v>
      </c>
    </row>
    <row r="416" spans="1:14" x14ac:dyDescent="0.25">
      <c r="A416" s="75">
        <v>44064</v>
      </c>
      <c r="B416" s="82">
        <v>29.5625</v>
      </c>
      <c r="M416" s="75">
        <v>44050</v>
      </c>
      <c r="N416">
        <v>29.625</v>
      </c>
    </row>
    <row r="417" spans="1:14" x14ac:dyDescent="0.25">
      <c r="A417" s="75">
        <v>44063</v>
      </c>
      <c r="B417" s="82">
        <v>30</v>
      </c>
      <c r="M417" s="75">
        <v>44049</v>
      </c>
      <c r="N417">
        <v>29.8125</v>
      </c>
    </row>
    <row r="418" spans="1:14" x14ac:dyDescent="0.25">
      <c r="A418" s="75">
        <v>44062</v>
      </c>
      <c r="B418" s="82">
        <v>29.8125</v>
      </c>
      <c r="M418" s="75">
        <v>44048</v>
      </c>
      <c r="N418">
        <v>29.4375</v>
      </c>
    </row>
    <row r="419" spans="1:14" x14ac:dyDescent="0.25">
      <c r="A419" s="75">
        <v>44061</v>
      </c>
      <c r="B419" s="82">
        <v>29.9375</v>
      </c>
      <c r="M419" s="75">
        <v>44047</v>
      </c>
      <c r="N419">
        <v>29.25</v>
      </c>
    </row>
    <row r="420" spans="1:14" x14ac:dyDescent="0.25">
      <c r="A420" s="75">
        <v>44057</v>
      </c>
      <c r="B420" s="82">
        <v>29.875</v>
      </c>
      <c r="M420" s="75">
        <v>44046</v>
      </c>
      <c r="N420">
        <v>29.875</v>
      </c>
    </row>
    <row r="421" spans="1:14" x14ac:dyDescent="0.25">
      <c r="A421" s="75">
        <v>44056</v>
      </c>
      <c r="B421" s="82">
        <v>29.3125</v>
      </c>
      <c r="M421" s="75">
        <v>44043</v>
      </c>
      <c r="N421">
        <v>29.1875</v>
      </c>
    </row>
    <row r="422" spans="1:14" x14ac:dyDescent="0.25">
      <c r="A422" s="75">
        <v>44055</v>
      </c>
      <c r="B422" s="82">
        <v>29.75</v>
      </c>
      <c r="M422" s="75">
        <v>44042</v>
      </c>
      <c r="N422">
        <v>29.625</v>
      </c>
    </row>
    <row r="423" spans="1:14" x14ac:dyDescent="0.25">
      <c r="A423" s="75">
        <v>44054</v>
      </c>
      <c r="B423" s="82">
        <v>29.6875</v>
      </c>
      <c r="M423" s="75">
        <v>44041</v>
      </c>
      <c r="N423">
        <v>29.75</v>
      </c>
    </row>
    <row r="424" spans="1:14" x14ac:dyDescent="0.25">
      <c r="A424" s="75">
        <v>44053</v>
      </c>
      <c r="B424" s="82">
        <v>30</v>
      </c>
      <c r="M424" s="75">
        <v>44040</v>
      </c>
      <c r="N424">
        <v>29.1875</v>
      </c>
    </row>
    <row r="425" spans="1:14" x14ac:dyDescent="0.25">
      <c r="A425" s="75">
        <v>44050</v>
      </c>
      <c r="B425" s="82">
        <v>29.625</v>
      </c>
      <c r="M425" s="75">
        <v>44039</v>
      </c>
      <c r="N425">
        <v>29.375</v>
      </c>
    </row>
    <row r="426" spans="1:14" x14ac:dyDescent="0.25">
      <c r="A426" s="75">
        <v>44049</v>
      </c>
      <c r="B426" s="82">
        <v>29.8125</v>
      </c>
      <c r="M426" s="75">
        <v>44036</v>
      </c>
      <c r="N426">
        <v>29.5625</v>
      </c>
    </row>
    <row r="427" spans="1:14" x14ac:dyDescent="0.25">
      <c r="A427" s="75">
        <v>44048</v>
      </c>
      <c r="B427" s="82">
        <v>29.4375</v>
      </c>
      <c r="M427" s="75">
        <v>44035</v>
      </c>
      <c r="N427">
        <v>29.125</v>
      </c>
    </row>
    <row r="428" spans="1:14" x14ac:dyDescent="0.25">
      <c r="A428" s="75">
        <v>44047</v>
      </c>
      <c r="B428" s="82">
        <v>29.25</v>
      </c>
      <c r="M428" s="75">
        <v>44034</v>
      </c>
      <c r="N428">
        <v>29.6875</v>
      </c>
    </row>
    <row r="429" spans="1:14" x14ac:dyDescent="0.25">
      <c r="A429" s="75">
        <v>44046</v>
      </c>
      <c r="B429" s="82">
        <v>29.875</v>
      </c>
      <c r="M429" s="75">
        <v>44033</v>
      </c>
      <c r="N429">
        <v>29.5</v>
      </c>
    </row>
    <row r="430" spans="1:14" x14ac:dyDescent="0.25">
      <c r="A430" s="75">
        <v>44043</v>
      </c>
      <c r="B430" s="82">
        <v>29.1875</v>
      </c>
      <c r="M430" s="75">
        <v>44032</v>
      </c>
      <c r="N430">
        <v>29.4375</v>
      </c>
    </row>
    <row r="431" spans="1:14" x14ac:dyDescent="0.25">
      <c r="A431" s="75">
        <v>44042</v>
      </c>
      <c r="B431" s="82">
        <v>29.625</v>
      </c>
      <c r="M431" s="75">
        <v>44029</v>
      </c>
      <c r="N431">
        <v>29.5625</v>
      </c>
    </row>
    <row r="432" spans="1:14" x14ac:dyDescent="0.25">
      <c r="A432" s="75">
        <v>44041</v>
      </c>
      <c r="B432" s="82">
        <v>29.75</v>
      </c>
      <c r="M432" s="75">
        <v>44028</v>
      </c>
      <c r="N432">
        <v>29.5</v>
      </c>
    </row>
    <row r="433" spans="1:14" x14ac:dyDescent="0.25">
      <c r="A433" s="75">
        <v>44040</v>
      </c>
      <c r="B433" s="82">
        <v>29.1875</v>
      </c>
      <c r="M433" s="75">
        <v>44027</v>
      </c>
      <c r="N433">
        <v>29.625</v>
      </c>
    </row>
    <row r="434" spans="1:14" x14ac:dyDescent="0.25">
      <c r="A434" s="75">
        <v>44039</v>
      </c>
      <c r="B434" s="82">
        <v>29.375</v>
      </c>
      <c r="M434" s="75">
        <v>44026</v>
      </c>
      <c r="N434">
        <v>29.5625</v>
      </c>
    </row>
    <row r="435" spans="1:14" x14ac:dyDescent="0.25">
      <c r="A435" s="75">
        <v>44036</v>
      </c>
      <c r="B435" s="82">
        <v>29.5625</v>
      </c>
      <c r="M435" s="75">
        <v>44025</v>
      </c>
      <c r="N435">
        <v>29.6875</v>
      </c>
    </row>
    <row r="436" spans="1:14" x14ac:dyDescent="0.25">
      <c r="A436" s="75">
        <v>44035</v>
      </c>
      <c r="B436" s="82">
        <v>29.125</v>
      </c>
      <c r="M436" s="75">
        <v>44020</v>
      </c>
      <c r="N436">
        <v>29.5</v>
      </c>
    </row>
    <row r="437" spans="1:14" x14ac:dyDescent="0.25">
      <c r="A437" s="75">
        <v>44034</v>
      </c>
      <c r="B437" s="82">
        <v>29.6875</v>
      </c>
      <c r="M437" s="75">
        <v>44019</v>
      </c>
      <c r="N437">
        <v>29.75</v>
      </c>
    </row>
    <row r="438" spans="1:14" x14ac:dyDescent="0.25">
      <c r="A438" s="75">
        <v>44033</v>
      </c>
      <c r="B438" s="82">
        <v>29.5</v>
      </c>
      <c r="M438" s="75">
        <v>44018</v>
      </c>
      <c r="N438">
        <v>29.6875</v>
      </c>
    </row>
    <row r="439" spans="1:14" x14ac:dyDescent="0.25">
      <c r="A439" s="75">
        <v>44032</v>
      </c>
      <c r="B439" s="82">
        <v>29.4375</v>
      </c>
      <c r="M439" s="75">
        <v>44015</v>
      </c>
      <c r="N439">
        <v>29.5625</v>
      </c>
    </row>
    <row r="440" spans="1:14" x14ac:dyDescent="0.25">
      <c r="A440" s="75">
        <v>44029</v>
      </c>
      <c r="B440" s="82">
        <v>29.5625</v>
      </c>
      <c r="M440" s="75">
        <v>44014</v>
      </c>
      <c r="N440">
        <v>29.5625</v>
      </c>
    </row>
    <row r="441" spans="1:14" x14ac:dyDescent="0.25">
      <c r="A441" s="75">
        <v>44028</v>
      </c>
      <c r="B441" s="82">
        <v>29.5</v>
      </c>
      <c r="M441" s="75">
        <v>44013</v>
      </c>
      <c r="N441">
        <v>29.75</v>
      </c>
    </row>
    <row r="442" spans="1:14" x14ac:dyDescent="0.25">
      <c r="A442" s="75">
        <v>44027</v>
      </c>
      <c r="B442" s="82">
        <v>29.625</v>
      </c>
      <c r="M442" s="75">
        <v>44012</v>
      </c>
      <c r="N442">
        <v>29.6875</v>
      </c>
    </row>
    <row r="443" spans="1:14" x14ac:dyDescent="0.25">
      <c r="A443" s="75">
        <v>44026</v>
      </c>
      <c r="B443" s="82">
        <v>29.5625</v>
      </c>
      <c r="M443" s="75">
        <v>44011</v>
      </c>
      <c r="N443">
        <v>29</v>
      </c>
    </row>
    <row r="444" spans="1:14" x14ac:dyDescent="0.25">
      <c r="A444" s="75">
        <v>44025</v>
      </c>
      <c r="B444" s="82">
        <v>29.6875</v>
      </c>
      <c r="M444" s="75">
        <v>44008</v>
      </c>
      <c r="N444">
        <v>29.625</v>
      </c>
    </row>
    <row r="445" spans="1:14" x14ac:dyDescent="0.25">
      <c r="A445" s="75">
        <v>44020</v>
      </c>
      <c r="B445" s="82">
        <v>29.5</v>
      </c>
      <c r="M445" s="75">
        <v>44007</v>
      </c>
      <c r="N445">
        <v>29.8125</v>
      </c>
    </row>
    <row r="446" spans="1:14" x14ac:dyDescent="0.25">
      <c r="A446" s="75">
        <v>44019</v>
      </c>
      <c r="B446" s="82">
        <v>29.75</v>
      </c>
      <c r="M446" s="75">
        <v>44006</v>
      </c>
      <c r="N446">
        <v>29.75</v>
      </c>
    </row>
    <row r="447" spans="1:14" x14ac:dyDescent="0.25">
      <c r="A447" s="75">
        <v>44018</v>
      </c>
      <c r="B447" s="82">
        <v>29.6875</v>
      </c>
      <c r="M447" s="75">
        <v>44005</v>
      </c>
      <c r="N447">
        <v>29.75</v>
      </c>
    </row>
    <row r="448" spans="1:14" x14ac:dyDescent="0.25">
      <c r="A448" s="75">
        <v>44015</v>
      </c>
      <c r="B448" s="82">
        <v>29.5625</v>
      </c>
      <c r="M448" s="75">
        <v>44004</v>
      </c>
      <c r="N448">
        <v>29.625</v>
      </c>
    </row>
    <row r="449" spans="1:14" x14ac:dyDescent="0.25">
      <c r="A449" s="75">
        <v>44014</v>
      </c>
      <c r="B449" s="82">
        <v>29.5625</v>
      </c>
      <c r="M449" s="75">
        <v>44001</v>
      </c>
      <c r="N449">
        <v>29.8125</v>
      </c>
    </row>
    <row r="450" spans="1:14" x14ac:dyDescent="0.25">
      <c r="A450" s="75">
        <v>44013</v>
      </c>
      <c r="B450" s="82">
        <v>29.75</v>
      </c>
      <c r="M450" s="75">
        <v>44000</v>
      </c>
      <c r="N450">
        <v>29.4375</v>
      </c>
    </row>
    <row r="451" spans="1:14" x14ac:dyDescent="0.25">
      <c r="A451" s="75">
        <v>44012</v>
      </c>
      <c r="B451" s="82">
        <v>29.6875</v>
      </c>
      <c r="M451" s="75">
        <v>43999</v>
      </c>
      <c r="N451">
        <v>29.8125</v>
      </c>
    </row>
    <row r="452" spans="1:14" x14ac:dyDescent="0.25">
      <c r="A452" s="75">
        <v>44011</v>
      </c>
      <c r="B452" s="82">
        <v>29</v>
      </c>
      <c r="M452" s="75">
        <v>43998</v>
      </c>
      <c r="N452">
        <v>29.75</v>
      </c>
    </row>
    <row r="453" spans="1:14" x14ac:dyDescent="0.25">
      <c r="A453" s="75">
        <v>44008</v>
      </c>
      <c r="B453" s="82">
        <v>29.625</v>
      </c>
      <c r="M453" s="75">
        <v>43994</v>
      </c>
      <c r="N453">
        <v>29.1875</v>
      </c>
    </row>
    <row r="454" spans="1:14" x14ac:dyDescent="0.25">
      <c r="A454" s="75">
        <v>44007</v>
      </c>
      <c r="B454" s="82">
        <v>29.8125</v>
      </c>
      <c r="M454" s="75">
        <v>43993</v>
      </c>
      <c r="N454">
        <v>29.6875</v>
      </c>
    </row>
    <row r="455" spans="1:14" x14ac:dyDescent="0.25">
      <c r="A455" s="75">
        <v>44006</v>
      </c>
      <c r="B455" s="82">
        <v>29.75</v>
      </c>
      <c r="M455" s="75">
        <v>43992</v>
      </c>
      <c r="N455">
        <v>29.5</v>
      </c>
    </row>
    <row r="456" spans="1:14" x14ac:dyDescent="0.25">
      <c r="A456" s="75">
        <v>44005</v>
      </c>
      <c r="B456" s="82">
        <v>29.75</v>
      </c>
      <c r="M456" s="75">
        <v>43991</v>
      </c>
      <c r="N456">
        <v>29.875</v>
      </c>
    </row>
    <row r="457" spans="1:14" x14ac:dyDescent="0.25">
      <c r="A457" s="75">
        <v>44004</v>
      </c>
      <c r="B457" s="82">
        <v>29.625</v>
      </c>
      <c r="M457" s="75">
        <v>43990</v>
      </c>
      <c r="N457">
        <v>29.5625</v>
      </c>
    </row>
    <row r="458" spans="1:14" x14ac:dyDescent="0.25">
      <c r="A458" s="75">
        <v>44001</v>
      </c>
      <c r="B458" s="82">
        <v>29.8125</v>
      </c>
      <c r="M458" s="75">
        <v>43987</v>
      </c>
      <c r="N458">
        <v>29.5625</v>
      </c>
    </row>
    <row r="459" spans="1:14" x14ac:dyDescent="0.25">
      <c r="A459" s="75">
        <v>44000</v>
      </c>
      <c r="B459" s="82">
        <v>29.4375</v>
      </c>
      <c r="M459" s="75">
        <v>43986</v>
      </c>
      <c r="N459">
        <v>29.75</v>
      </c>
    </row>
    <row r="460" spans="1:14" x14ac:dyDescent="0.25">
      <c r="A460" s="75">
        <v>43999</v>
      </c>
      <c r="B460" s="82">
        <v>29.8125</v>
      </c>
      <c r="M460" s="75">
        <v>43985</v>
      </c>
      <c r="N460">
        <v>29.5625</v>
      </c>
    </row>
    <row r="461" spans="1:14" x14ac:dyDescent="0.25">
      <c r="A461" s="75">
        <v>43998</v>
      </c>
      <c r="B461" s="82">
        <v>29.75</v>
      </c>
      <c r="M461" s="75">
        <v>43984</v>
      </c>
      <c r="N461">
        <v>29</v>
      </c>
    </row>
    <row r="462" spans="1:14" x14ac:dyDescent="0.25">
      <c r="A462" s="75">
        <v>43994</v>
      </c>
      <c r="B462" s="82">
        <v>29.1875</v>
      </c>
      <c r="M462" s="75">
        <v>43983</v>
      </c>
      <c r="N462">
        <v>28.5</v>
      </c>
    </row>
    <row r="463" spans="1:14" x14ac:dyDescent="0.25">
      <c r="A463" s="75">
        <v>43993</v>
      </c>
      <c r="B463" s="82">
        <v>29.6875</v>
      </c>
      <c r="M463" s="75">
        <v>43980</v>
      </c>
      <c r="N463">
        <v>26.5625</v>
      </c>
    </row>
    <row r="464" spans="1:14" x14ac:dyDescent="0.25">
      <c r="A464" s="75">
        <v>43992</v>
      </c>
      <c r="B464" s="82">
        <v>29.5</v>
      </c>
      <c r="M464" s="75">
        <v>43979</v>
      </c>
      <c r="N464">
        <v>26.5</v>
      </c>
    </row>
    <row r="465" spans="1:14" x14ac:dyDescent="0.25">
      <c r="A465" s="75">
        <v>43991</v>
      </c>
      <c r="B465" s="82">
        <v>29.875</v>
      </c>
      <c r="M465" s="75">
        <v>43978</v>
      </c>
      <c r="N465">
        <v>26.4375</v>
      </c>
    </row>
    <row r="466" spans="1:14" x14ac:dyDescent="0.25">
      <c r="A466" s="75">
        <v>43990</v>
      </c>
      <c r="B466" s="82">
        <v>29.5625</v>
      </c>
      <c r="M466" s="75">
        <v>43977</v>
      </c>
      <c r="N466">
        <v>25.6875</v>
      </c>
    </row>
    <row r="467" spans="1:14" x14ac:dyDescent="0.25">
      <c r="A467" s="75">
        <v>43987</v>
      </c>
      <c r="B467" s="82">
        <v>29.5625</v>
      </c>
      <c r="M467" s="75">
        <v>43973</v>
      </c>
      <c r="N467">
        <v>26.1875</v>
      </c>
    </row>
    <row r="468" spans="1:14" x14ac:dyDescent="0.25">
      <c r="A468" s="75">
        <v>43986</v>
      </c>
      <c r="B468" s="82">
        <v>29.75</v>
      </c>
      <c r="M468" s="75">
        <v>43972</v>
      </c>
      <c r="N468">
        <v>26.5</v>
      </c>
    </row>
    <row r="469" spans="1:14" x14ac:dyDescent="0.25">
      <c r="A469" s="75">
        <v>43985</v>
      </c>
      <c r="B469" s="82">
        <v>29.5625</v>
      </c>
      <c r="M469" s="75">
        <v>43971</v>
      </c>
      <c r="N469">
        <v>26.5</v>
      </c>
    </row>
    <row r="470" spans="1:14" x14ac:dyDescent="0.25">
      <c r="A470" s="75">
        <v>43984</v>
      </c>
      <c r="B470" s="82">
        <v>29</v>
      </c>
      <c r="M470" s="75">
        <v>43970</v>
      </c>
      <c r="N470">
        <v>26.25</v>
      </c>
    </row>
    <row r="471" spans="1:14" x14ac:dyDescent="0.25">
      <c r="A471" s="75">
        <v>43983</v>
      </c>
      <c r="B471" s="82">
        <v>28.5</v>
      </c>
      <c r="M471" s="75">
        <v>43969</v>
      </c>
      <c r="N471">
        <v>26.4375</v>
      </c>
    </row>
    <row r="472" spans="1:14" x14ac:dyDescent="0.25">
      <c r="A472" s="75">
        <v>43980</v>
      </c>
      <c r="B472" s="82">
        <v>26.5625</v>
      </c>
      <c r="M472" s="75">
        <v>43966</v>
      </c>
      <c r="N472">
        <v>22.625</v>
      </c>
    </row>
    <row r="473" spans="1:14" x14ac:dyDescent="0.25">
      <c r="A473" s="75">
        <v>43979</v>
      </c>
      <c r="B473" s="82">
        <v>26.5</v>
      </c>
      <c r="M473" s="75">
        <v>43965</v>
      </c>
      <c r="N473">
        <v>20.75</v>
      </c>
    </row>
    <row r="474" spans="1:14" x14ac:dyDescent="0.25">
      <c r="A474" s="75">
        <v>43978</v>
      </c>
      <c r="B474" s="82">
        <v>26.4375</v>
      </c>
      <c r="M474" s="75">
        <v>43964</v>
      </c>
      <c r="N474">
        <v>21.8125</v>
      </c>
    </row>
    <row r="475" spans="1:14" x14ac:dyDescent="0.25">
      <c r="A475" s="75">
        <v>43977</v>
      </c>
      <c r="B475" s="82">
        <v>25.6875</v>
      </c>
      <c r="M475" s="75">
        <v>43963</v>
      </c>
      <c r="N475">
        <v>20.5625</v>
      </c>
    </row>
    <row r="476" spans="1:14" x14ac:dyDescent="0.25">
      <c r="A476" s="75">
        <v>43973</v>
      </c>
      <c r="B476" s="82">
        <v>26.1875</v>
      </c>
      <c r="M476" s="75">
        <v>43962</v>
      </c>
      <c r="N476">
        <v>21.0625</v>
      </c>
    </row>
    <row r="477" spans="1:14" x14ac:dyDescent="0.25">
      <c r="A477" s="75">
        <v>43972</v>
      </c>
      <c r="B477" s="82">
        <v>26.5</v>
      </c>
      <c r="M477" s="75">
        <v>43959</v>
      </c>
      <c r="N477">
        <v>20.625</v>
      </c>
    </row>
    <row r="478" spans="1:14" x14ac:dyDescent="0.25">
      <c r="A478" s="75">
        <v>43971</v>
      </c>
      <c r="B478" s="82">
        <v>26.5</v>
      </c>
      <c r="M478" s="75">
        <v>43958</v>
      </c>
      <c r="N478">
        <v>19.8125</v>
      </c>
    </row>
    <row r="479" spans="1:14" x14ac:dyDescent="0.25">
      <c r="A479" s="75">
        <v>43970</v>
      </c>
      <c r="B479" s="82">
        <v>26.25</v>
      </c>
      <c r="M479" s="75">
        <v>43957</v>
      </c>
      <c r="N479">
        <v>20.0625</v>
      </c>
    </row>
    <row r="480" spans="1:14" x14ac:dyDescent="0.25">
      <c r="A480" s="75">
        <v>43969</v>
      </c>
      <c r="B480" s="82">
        <v>26.4375</v>
      </c>
      <c r="M480" s="75">
        <v>43956</v>
      </c>
      <c r="N480">
        <v>19.875</v>
      </c>
    </row>
    <row r="481" spans="1:14" x14ac:dyDescent="0.25">
      <c r="A481" s="75">
        <v>43966</v>
      </c>
      <c r="B481" s="82">
        <v>22.625</v>
      </c>
      <c r="M481" s="75">
        <v>43955</v>
      </c>
      <c r="N481">
        <v>21.0625</v>
      </c>
    </row>
    <row r="482" spans="1:14" x14ac:dyDescent="0.25">
      <c r="A482" s="75">
        <v>43965</v>
      </c>
      <c r="B482" s="82">
        <v>20.75</v>
      </c>
      <c r="M482" s="75">
        <v>43951</v>
      </c>
      <c r="N482">
        <v>18.4375</v>
      </c>
    </row>
    <row r="483" spans="1:14" x14ac:dyDescent="0.25">
      <c r="A483" s="75">
        <v>43964</v>
      </c>
      <c r="B483" s="82">
        <v>21.8125</v>
      </c>
      <c r="M483" s="75">
        <v>43950</v>
      </c>
      <c r="N483">
        <v>18.3125</v>
      </c>
    </row>
    <row r="484" spans="1:14" x14ac:dyDescent="0.25">
      <c r="A484" s="75">
        <v>43963</v>
      </c>
      <c r="B484" s="82">
        <v>20.5625</v>
      </c>
      <c r="M484" s="75">
        <v>43949</v>
      </c>
      <c r="N484">
        <v>18.375</v>
      </c>
    </row>
    <row r="485" spans="1:14" x14ac:dyDescent="0.25">
      <c r="A485" s="75">
        <v>43962</v>
      </c>
      <c r="B485" s="82">
        <v>21.0625</v>
      </c>
      <c r="M485" s="75">
        <v>43948</v>
      </c>
      <c r="N485">
        <v>18.3125</v>
      </c>
    </row>
    <row r="486" spans="1:14" x14ac:dyDescent="0.25">
      <c r="A486" s="75">
        <v>43959</v>
      </c>
      <c r="B486" s="82">
        <v>20.625</v>
      </c>
      <c r="M486" s="75">
        <v>43945</v>
      </c>
      <c r="N486">
        <v>18.3125</v>
      </c>
    </row>
    <row r="487" spans="1:14" x14ac:dyDescent="0.25">
      <c r="A487" s="75">
        <v>43958</v>
      </c>
      <c r="B487" s="82">
        <v>19.8125</v>
      </c>
      <c r="M487" s="75">
        <v>43944</v>
      </c>
      <c r="N487">
        <v>15.9375</v>
      </c>
    </row>
    <row r="488" spans="1:14" x14ac:dyDescent="0.25">
      <c r="A488" s="75">
        <v>43957</v>
      </c>
      <c r="B488" s="82">
        <v>20.0625</v>
      </c>
      <c r="M488" s="75">
        <v>43943</v>
      </c>
      <c r="N488">
        <v>16.1875</v>
      </c>
    </row>
    <row r="489" spans="1:14" x14ac:dyDescent="0.25">
      <c r="A489" s="75">
        <v>43956</v>
      </c>
      <c r="B489" s="82">
        <v>19.875</v>
      </c>
      <c r="M489" s="75">
        <v>43942</v>
      </c>
      <c r="N489">
        <v>17.4375</v>
      </c>
    </row>
    <row r="490" spans="1:14" x14ac:dyDescent="0.25">
      <c r="A490" s="75">
        <v>43955</v>
      </c>
      <c r="B490" s="82">
        <v>21.0625</v>
      </c>
      <c r="M490" s="75">
        <v>43941</v>
      </c>
      <c r="N490">
        <v>18.25</v>
      </c>
    </row>
    <row r="491" spans="1:14" x14ac:dyDescent="0.25">
      <c r="A491" s="75">
        <v>43951</v>
      </c>
      <c r="B491" s="82">
        <v>18.4375</v>
      </c>
      <c r="M491" s="75">
        <v>43938</v>
      </c>
      <c r="N491">
        <v>16.875</v>
      </c>
    </row>
    <row r="492" spans="1:14" x14ac:dyDescent="0.25">
      <c r="A492" s="75">
        <v>43950</v>
      </c>
      <c r="B492" s="82">
        <v>18.3125</v>
      </c>
      <c r="M492" s="75">
        <v>43937</v>
      </c>
      <c r="N492">
        <v>16.875</v>
      </c>
    </row>
    <row r="493" spans="1:14" x14ac:dyDescent="0.25">
      <c r="A493" s="75">
        <v>43949</v>
      </c>
      <c r="B493" s="82">
        <v>18.375</v>
      </c>
      <c r="M493" s="75">
        <v>43936</v>
      </c>
      <c r="N493">
        <v>18.25</v>
      </c>
    </row>
    <row r="494" spans="1:14" x14ac:dyDescent="0.25">
      <c r="A494" s="75">
        <v>43948</v>
      </c>
      <c r="B494" s="82">
        <v>18.3125</v>
      </c>
      <c r="M494" s="75">
        <v>43935</v>
      </c>
      <c r="N494">
        <v>18.125</v>
      </c>
    </row>
    <row r="495" spans="1:14" x14ac:dyDescent="0.25">
      <c r="A495" s="75">
        <v>43945</v>
      </c>
      <c r="B495" s="82">
        <v>18.3125</v>
      </c>
      <c r="M495" s="75">
        <v>43934</v>
      </c>
      <c r="N495">
        <v>21</v>
      </c>
    </row>
    <row r="496" spans="1:14" x14ac:dyDescent="0.25">
      <c r="A496" s="75">
        <v>43944</v>
      </c>
      <c r="B496" s="82">
        <v>15.9375</v>
      </c>
      <c r="M496" s="75">
        <v>43929</v>
      </c>
      <c r="N496">
        <v>21.9375</v>
      </c>
    </row>
    <row r="497" spans="1:14" x14ac:dyDescent="0.25">
      <c r="A497" s="75">
        <v>43943</v>
      </c>
      <c r="B497" s="82">
        <v>16.1875</v>
      </c>
      <c r="M497" s="75">
        <v>43928</v>
      </c>
      <c r="N497">
        <v>23.0625</v>
      </c>
    </row>
    <row r="498" spans="1:14" x14ac:dyDescent="0.25">
      <c r="A498" s="75">
        <v>43942</v>
      </c>
      <c r="B498" s="82">
        <v>17.4375</v>
      </c>
      <c r="M498" s="75">
        <v>43927</v>
      </c>
      <c r="N498">
        <v>25.125</v>
      </c>
    </row>
    <row r="499" spans="1:14" x14ac:dyDescent="0.25">
      <c r="A499" s="75">
        <v>43941</v>
      </c>
      <c r="B499" s="82">
        <v>18.25</v>
      </c>
      <c r="M499" s="75">
        <v>43924</v>
      </c>
      <c r="N499">
        <v>25.75</v>
      </c>
    </row>
    <row r="500" spans="1:14" x14ac:dyDescent="0.25">
      <c r="A500" s="75">
        <v>43938</v>
      </c>
      <c r="B500" s="82">
        <v>16.875</v>
      </c>
      <c r="M500" s="75">
        <v>43923</v>
      </c>
      <c r="N500">
        <v>26.125</v>
      </c>
    </row>
    <row r="501" spans="1:14" x14ac:dyDescent="0.25">
      <c r="A501" s="75">
        <v>43937</v>
      </c>
      <c r="B501" s="82">
        <v>16.875</v>
      </c>
      <c r="M501" s="75">
        <v>43922</v>
      </c>
      <c r="N501">
        <v>27</v>
      </c>
    </row>
    <row r="502" spans="1:14" x14ac:dyDescent="0.25">
      <c r="A502" s="75">
        <v>43936</v>
      </c>
      <c r="B502" s="82">
        <v>18.25</v>
      </c>
      <c r="M502" s="75">
        <v>43920</v>
      </c>
      <c r="N502">
        <v>27.5625</v>
      </c>
    </row>
    <row r="503" spans="1:14" x14ac:dyDescent="0.25">
      <c r="A503" s="75">
        <v>43935</v>
      </c>
      <c r="B503" s="82">
        <v>18.125</v>
      </c>
      <c r="M503" s="75">
        <v>43917</v>
      </c>
      <c r="N503">
        <v>27.75</v>
      </c>
    </row>
    <row r="504" spans="1:14" x14ac:dyDescent="0.25">
      <c r="A504" s="75">
        <v>43934</v>
      </c>
      <c r="B504" s="82">
        <v>21</v>
      </c>
      <c r="M504" s="75">
        <v>43916</v>
      </c>
      <c r="N504">
        <v>29.375</v>
      </c>
    </row>
    <row r="505" spans="1:14" x14ac:dyDescent="0.25">
      <c r="A505" s="75">
        <v>43929</v>
      </c>
      <c r="B505" s="82">
        <v>21.9375</v>
      </c>
      <c r="M505" s="75">
        <v>43915</v>
      </c>
      <c r="N505">
        <v>29.3125</v>
      </c>
    </row>
    <row r="506" spans="1:14" x14ac:dyDescent="0.25">
      <c r="A506" s="75">
        <v>43928</v>
      </c>
      <c r="B506" s="82">
        <v>23.0625</v>
      </c>
      <c r="M506" s="75">
        <v>43910</v>
      </c>
      <c r="N506">
        <v>29</v>
      </c>
    </row>
    <row r="507" spans="1:14" x14ac:dyDescent="0.25">
      <c r="A507" s="75">
        <v>43927</v>
      </c>
      <c r="B507" s="82">
        <v>25.125</v>
      </c>
      <c r="M507" s="75">
        <v>43909</v>
      </c>
      <c r="N507">
        <v>29.3125</v>
      </c>
    </row>
    <row r="508" spans="1:14" x14ac:dyDescent="0.25">
      <c r="A508" s="75">
        <v>43924</v>
      </c>
      <c r="B508" s="82">
        <v>25.75</v>
      </c>
      <c r="M508" s="75">
        <v>43908</v>
      </c>
      <c r="N508">
        <v>29.5</v>
      </c>
    </row>
    <row r="509" spans="1:14" x14ac:dyDescent="0.25">
      <c r="A509" s="75">
        <v>43923</v>
      </c>
      <c r="B509" s="82">
        <v>26.125</v>
      </c>
      <c r="M509" s="75">
        <v>43907</v>
      </c>
      <c r="N509">
        <v>29.5</v>
      </c>
    </row>
    <row r="510" spans="1:14" x14ac:dyDescent="0.25">
      <c r="A510" s="75">
        <v>43922</v>
      </c>
      <c r="B510" s="82">
        <v>27</v>
      </c>
      <c r="M510" s="75">
        <v>43906</v>
      </c>
      <c r="N510">
        <v>29.5</v>
      </c>
    </row>
    <row r="511" spans="1:14" x14ac:dyDescent="0.25">
      <c r="A511" s="75">
        <v>43920</v>
      </c>
      <c r="B511" s="82">
        <v>27.5625</v>
      </c>
      <c r="M511" s="75">
        <v>43903</v>
      </c>
      <c r="N511">
        <v>29.3125</v>
      </c>
    </row>
    <row r="512" spans="1:14" x14ac:dyDescent="0.25">
      <c r="A512" s="75">
        <v>43917</v>
      </c>
      <c r="B512" s="82">
        <v>27.75</v>
      </c>
      <c r="M512" s="75">
        <v>43902</v>
      </c>
      <c r="N512">
        <v>29.5</v>
      </c>
    </row>
    <row r="513" spans="1:14" x14ac:dyDescent="0.25">
      <c r="A513" s="75">
        <v>43916</v>
      </c>
      <c r="B513" s="82">
        <v>29.375</v>
      </c>
      <c r="M513" s="75">
        <v>43901</v>
      </c>
      <c r="N513">
        <v>29.8125</v>
      </c>
    </row>
    <row r="514" spans="1:14" x14ac:dyDescent="0.25">
      <c r="A514" s="75">
        <v>43915</v>
      </c>
      <c r="B514" s="82">
        <v>29.3125</v>
      </c>
      <c r="M514" s="75">
        <v>43900</v>
      </c>
      <c r="N514">
        <v>29.75</v>
      </c>
    </row>
    <row r="515" spans="1:14" x14ac:dyDescent="0.25">
      <c r="A515" s="75">
        <v>43910</v>
      </c>
      <c r="B515" s="82">
        <v>29</v>
      </c>
      <c r="M515" s="75">
        <v>43899</v>
      </c>
      <c r="N515">
        <v>29.5625</v>
      </c>
    </row>
    <row r="516" spans="1:14" x14ac:dyDescent="0.25">
      <c r="A516" s="75">
        <v>43909</v>
      </c>
      <c r="B516" s="82">
        <v>29.3125</v>
      </c>
      <c r="M516" s="75">
        <v>43896</v>
      </c>
      <c r="N516">
        <v>29.875</v>
      </c>
    </row>
    <row r="517" spans="1:14" x14ac:dyDescent="0.25">
      <c r="A517" s="75">
        <v>43908</v>
      </c>
      <c r="B517" s="82">
        <v>29.5</v>
      </c>
      <c r="M517" s="75">
        <v>43895</v>
      </c>
      <c r="N517">
        <v>30.4375</v>
      </c>
    </row>
    <row r="518" spans="1:14" x14ac:dyDescent="0.25">
      <c r="A518" s="75">
        <v>43907</v>
      </c>
      <c r="B518" s="82">
        <v>29.5</v>
      </c>
      <c r="M518" s="75">
        <v>43894</v>
      </c>
      <c r="N518">
        <v>30.5</v>
      </c>
    </row>
    <row r="519" spans="1:14" x14ac:dyDescent="0.25">
      <c r="A519" s="75">
        <v>43906</v>
      </c>
      <c r="B519" s="82">
        <v>29.5</v>
      </c>
      <c r="M519" s="75">
        <v>43893</v>
      </c>
      <c r="N519">
        <v>31.1875</v>
      </c>
    </row>
    <row r="520" spans="1:14" x14ac:dyDescent="0.25">
      <c r="A520" s="75">
        <v>43903</v>
      </c>
      <c r="B520" s="82">
        <v>29.3125</v>
      </c>
      <c r="M520" s="75">
        <v>43892</v>
      </c>
      <c r="N520">
        <v>31</v>
      </c>
    </row>
    <row r="521" spans="1:14" x14ac:dyDescent="0.25">
      <c r="A521" s="75">
        <v>43902</v>
      </c>
      <c r="B521" s="82">
        <v>29.5</v>
      </c>
      <c r="M521" s="75">
        <v>43889</v>
      </c>
      <c r="N521">
        <v>31.8125</v>
      </c>
    </row>
    <row r="522" spans="1:14" x14ac:dyDescent="0.25">
      <c r="A522" s="75">
        <v>43901</v>
      </c>
      <c r="B522" s="82">
        <v>29.8125</v>
      </c>
      <c r="M522" s="75">
        <v>43888</v>
      </c>
      <c r="N522">
        <v>31.0625</v>
      </c>
    </row>
    <row r="523" spans="1:14" x14ac:dyDescent="0.25">
      <c r="A523" s="75">
        <v>43900</v>
      </c>
      <c r="B523" s="82">
        <v>29.75</v>
      </c>
      <c r="M523" s="75">
        <v>43887</v>
      </c>
      <c r="N523">
        <v>31.125</v>
      </c>
    </row>
    <row r="524" spans="1:14" x14ac:dyDescent="0.25">
      <c r="A524" s="75">
        <v>43899</v>
      </c>
      <c r="B524" s="82">
        <v>29.5625</v>
      </c>
      <c r="M524" s="75">
        <v>43882</v>
      </c>
      <c r="N524">
        <v>31.875</v>
      </c>
    </row>
    <row r="525" spans="1:14" x14ac:dyDescent="0.25">
      <c r="A525" s="75">
        <v>43896</v>
      </c>
      <c r="B525" s="82">
        <v>29.875</v>
      </c>
      <c r="M525" s="75">
        <v>43881</v>
      </c>
      <c r="N525">
        <v>33</v>
      </c>
    </row>
    <row r="526" spans="1:14" x14ac:dyDescent="0.25">
      <c r="A526" s="75">
        <v>43895</v>
      </c>
      <c r="B526" s="82">
        <v>30.4375</v>
      </c>
      <c r="M526" s="75">
        <v>43880</v>
      </c>
      <c r="N526">
        <v>33.4375</v>
      </c>
    </row>
    <row r="527" spans="1:14" x14ac:dyDescent="0.25">
      <c r="A527" s="75">
        <v>43894</v>
      </c>
      <c r="B527" s="82">
        <v>30.5</v>
      </c>
      <c r="M527" s="75">
        <v>43879</v>
      </c>
      <c r="N527">
        <v>32.875</v>
      </c>
    </row>
    <row r="528" spans="1:14" x14ac:dyDescent="0.25">
      <c r="A528" s="75">
        <v>43893</v>
      </c>
      <c r="B528" s="82">
        <v>31.1875</v>
      </c>
      <c r="M528" s="75">
        <v>43878</v>
      </c>
      <c r="N528">
        <v>33.9375</v>
      </c>
    </row>
    <row r="529" spans="1:14" x14ac:dyDescent="0.25">
      <c r="A529" s="75">
        <v>43892</v>
      </c>
      <c r="B529" s="82">
        <v>31</v>
      </c>
      <c r="M529" s="75">
        <v>43875</v>
      </c>
      <c r="N529">
        <v>34.0625</v>
      </c>
    </row>
    <row r="530" spans="1:14" x14ac:dyDescent="0.25">
      <c r="A530" s="75">
        <v>43889</v>
      </c>
      <c r="B530" s="82">
        <v>31.8125</v>
      </c>
      <c r="M530" s="75">
        <v>43874</v>
      </c>
      <c r="N530">
        <v>35.25</v>
      </c>
    </row>
    <row r="531" spans="1:14" x14ac:dyDescent="0.25">
      <c r="A531" s="75">
        <v>43888</v>
      </c>
      <c r="B531" s="82">
        <v>31.0625</v>
      </c>
      <c r="M531" s="75">
        <v>43873</v>
      </c>
      <c r="N531">
        <v>34.375</v>
      </c>
    </row>
    <row r="532" spans="1:14" x14ac:dyDescent="0.25">
      <c r="A532" s="75">
        <v>43887</v>
      </c>
      <c r="B532" s="82">
        <v>31.125</v>
      </c>
      <c r="M532" s="75">
        <v>43872</v>
      </c>
      <c r="N532">
        <v>35.1875</v>
      </c>
    </row>
    <row r="533" spans="1:14" x14ac:dyDescent="0.25">
      <c r="A533" s="75">
        <v>43882</v>
      </c>
      <c r="B533" s="82">
        <v>31.875</v>
      </c>
      <c r="M533" s="75">
        <v>43871</v>
      </c>
      <c r="N533">
        <v>34.5</v>
      </c>
    </row>
    <row r="534" spans="1:14" x14ac:dyDescent="0.25">
      <c r="A534" s="75">
        <v>43881</v>
      </c>
      <c r="B534" s="82">
        <v>33</v>
      </c>
      <c r="M534" s="75">
        <v>43868</v>
      </c>
      <c r="N534">
        <v>34.125</v>
      </c>
    </row>
    <row r="535" spans="1:14" x14ac:dyDescent="0.25">
      <c r="A535" s="75">
        <v>43880</v>
      </c>
      <c r="B535" s="82">
        <v>33.4375</v>
      </c>
      <c r="M535" s="75">
        <v>43867</v>
      </c>
      <c r="N535">
        <v>34.6875</v>
      </c>
    </row>
    <row r="536" spans="1:14" x14ac:dyDescent="0.25">
      <c r="A536" s="75">
        <v>43879</v>
      </c>
      <c r="B536" s="82">
        <v>32.875</v>
      </c>
      <c r="M536" s="75">
        <v>43866</v>
      </c>
      <c r="N536">
        <v>34.25</v>
      </c>
    </row>
    <row r="537" spans="1:14" x14ac:dyDescent="0.25">
      <c r="A537" s="75">
        <v>43878</v>
      </c>
      <c r="B537" s="82">
        <v>33.9375</v>
      </c>
      <c r="M537" s="75">
        <v>43865</v>
      </c>
      <c r="N537">
        <v>34.6875</v>
      </c>
    </row>
    <row r="538" spans="1:14" x14ac:dyDescent="0.25">
      <c r="A538" s="75">
        <v>43875</v>
      </c>
      <c r="B538" s="82">
        <v>34.0625</v>
      </c>
      <c r="M538" s="75">
        <v>43864</v>
      </c>
      <c r="N538">
        <v>34.3125</v>
      </c>
    </row>
    <row r="539" spans="1:14" x14ac:dyDescent="0.25">
      <c r="A539" s="75">
        <v>43874</v>
      </c>
      <c r="B539" s="82">
        <v>35.25</v>
      </c>
      <c r="M539" s="75">
        <v>43861</v>
      </c>
      <c r="N539">
        <v>34</v>
      </c>
    </row>
    <row r="540" spans="1:14" x14ac:dyDescent="0.25">
      <c r="A540" s="75">
        <v>43873</v>
      </c>
      <c r="B540" s="82">
        <v>34.375</v>
      </c>
      <c r="M540" s="75">
        <v>43860</v>
      </c>
      <c r="N540">
        <v>34.3125</v>
      </c>
    </row>
    <row r="541" spans="1:14" x14ac:dyDescent="0.25">
      <c r="A541" s="75">
        <v>43872</v>
      </c>
      <c r="B541" s="82">
        <v>35.1875</v>
      </c>
      <c r="M541" s="75">
        <v>43859</v>
      </c>
      <c r="N541">
        <v>34.3125</v>
      </c>
    </row>
    <row r="542" spans="1:14" x14ac:dyDescent="0.25">
      <c r="A542" s="75">
        <v>43871</v>
      </c>
      <c r="B542" s="82">
        <v>34.5</v>
      </c>
      <c r="M542" s="75">
        <v>43858</v>
      </c>
      <c r="N542">
        <v>34.5</v>
      </c>
    </row>
    <row r="543" spans="1:14" x14ac:dyDescent="0.25">
      <c r="A543" s="75">
        <v>43868</v>
      </c>
      <c r="B543" s="82">
        <v>34.125</v>
      </c>
      <c r="M543" s="75">
        <v>43857</v>
      </c>
      <c r="N543">
        <v>34.3125</v>
      </c>
    </row>
    <row r="544" spans="1:14" x14ac:dyDescent="0.25">
      <c r="A544" s="75">
        <v>43867</v>
      </c>
      <c r="B544" s="82">
        <v>34.6875</v>
      </c>
      <c r="M544" s="75">
        <v>43854</v>
      </c>
      <c r="N544">
        <v>34.875</v>
      </c>
    </row>
    <row r="545" spans="1:14" x14ac:dyDescent="0.25">
      <c r="A545" s="75">
        <v>43866</v>
      </c>
      <c r="B545" s="82">
        <v>34.25</v>
      </c>
      <c r="M545" s="75">
        <v>43853</v>
      </c>
      <c r="N545">
        <v>34.5625</v>
      </c>
    </row>
    <row r="546" spans="1:14" x14ac:dyDescent="0.25">
      <c r="A546" s="75">
        <v>43865</v>
      </c>
      <c r="B546" s="82">
        <v>34.6875</v>
      </c>
      <c r="M546" s="75">
        <v>43852</v>
      </c>
      <c r="N546">
        <v>34.9375</v>
      </c>
    </row>
    <row r="547" spans="1:14" x14ac:dyDescent="0.25">
      <c r="A547" s="75">
        <v>43864</v>
      </c>
      <c r="B547" s="82">
        <v>34.3125</v>
      </c>
      <c r="M547" s="75">
        <v>43851</v>
      </c>
      <c r="N547">
        <v>34.9375</v>
      </c>
    </row>
    <row r="548" spans="1:14" x14ac:dyDescent="0.25">
      <c r="A548" s="75">
        <v>43861</v>
      </c>
      <c r="B548" s="82">
        <v>34</v>
      </c>
      <c r="M548" s="75">
        <v>43850</v>
      </c>
      <c r="N548">
        <v>35.375</v>
      </c>
    </row>
    <row r="549" spans="1:14" x14ac:dyDescent="0.25">
      <c r="A549" s="75">
        <v>43860</v>
      </c>
      <c r="B549" s="82">
        <v>34.3125</v>
      </c>
      <c r="M549" s="75">
        <v>43847</v>
      </c>
      <c r="N549">
        <v>35.375</v>
      </c>
    </row>
    <row r="550" spans="1:14" x14ac:dyDescent="0.25">
      <c r="A550" s="75">
        <v>43859</v>
      </c>
      <c r="B550" s="82">
        <v>34.3125</v>
      </c>
      <c r="M550" s="75">
        <v>43846</v>
      </c>
      <c r="N550">
        <v>36.125</v>
      </c>
    </row>
    <row r="551" spans="1:14" x14ac:dyDescent="0.25">
      <c r="A551" s="75">
        <v>43858</v>
      </c>
      <c r="B551" s="82">
        <v>34.5</v>
      </c>
      <c r="M551" s="75">
        <v>43845</v>
      </c>
      <c r="N551">
        <v>36.3125</v>
      </c>
    </row>
    <row r="552" spans="1:14" x14ac:dyDescent="0.25">
      <c r="A552" s="75">
        <v>43857</v>
      </c>
      <c r="B552" s="82">
        <v>34.3125</v>
      </c>
      <c r="M552" s="75">
        <v>43844</v>
      </c>
      <c r="N552">
        <v>36.5</v>
      </c>
    </row>
    <row r="553" spans="1:14" x14ac:dyDescent="0.25">
      <c r="A553" s="75">
        <v>43854</v>
      </c>
      <c r="B553" s="82">
        <v>34.875</v>
      </c>
      <c r="M553" s="75">
        <v>43843</v>
      </c>
      <c r="N553">
        <v>37.125</v>
      </c>
    </row>
    <row r="554" spans="1:14" x14ac:dyDescent="0.25">
      <c r="A554" s="75">
        <v>43853</v>
      </c>
      <c r="B554" s="82">
        <v>34.5625</v>
      </c>
      <c r="M554" s="75">
        <v>43840</v>
      </c>
      <c r="N554">
        <v>37.5625</v>
      </c>
    </row>
    <row r="555" spans="1:14" x14ac:dyDescent="0.25">
      <c r="A555" s="75">
        <v>43852</v>
      </c>
      <c r="B555" s="82">
        <v>34.9375</v>
      </c>
      <c r="M555" s="75">
        <v>43839</v>
      </c>
      <c r="N555">
        <v>38</v>
      </c>
    </row>
    <row r="556" spans="1:14" x14ac:dyDescent="0.25">
      <c r="A556" s="75">
        <v>43851</v>
      </c>
      <c r="B556" s="82">
        <v>34.9375</v>
      </c>
      <c r="M556" s="75">
        <v>43838</v>
      </c>
      <c r="N556">
        <v>37.5625</v>
      </c>
    </row>
    <row r="557" spans="1:14" x14ac:dyDescent="0.25">
      <c r="A557" s="75">
        <v>43850</v>
      </c>
      <c r="B557" s="82">
        <v>35.375</v>
      </c>
      <c r="M557" s="75">
        <v>43837</v>
      </c>
      <c r="N557">
        <v>38.25</v>
      </c>
    </row>
    <row r="558" spans="1:14" x14ac:dyDescent="0.25">
      <c r="A558" s="75">
        <v>43847</v>
      </c>
      <c r="B558" s="82">
        <v>35.375</v>
      </c>
      <c r="M558" s="75">
        <v>43836</v>
      </c>
      <c r="N558">
        <v>38.75</v>
      </c>
    </row>
    <row r="559" spans="1:14" x14ac:dyDescent="0.25">
      <c r="A559" s="75">
        <v>43846</v>
      </c>
      <c r="B559" s="82">
        <v>36.125</v>
      </c>
      <c r="M559" s="75">
        <v>43833</v>
      </c>
      <c r="N559">
        <v>38.75</v>
      </c>
    </row>
    <row r="560" spans="1:14" x14ac:dyDescent="0.25">
      <c r="A560" s="75">
        <v>43845</v>
      </c>
      <c r="B560" s="82">
        <v>36.3125</v>
      </c>
      <c r="M560" s="75">
        <v>43832</v>
      </c>
      <c r="N560">
        <v>38.875</v>
      </c>
    </row>
    <row r="561" spans="1:14" x14ac:dyDescent="0.25">
      <c r="A561" s="75">
        <v>43844</v>
      </c>
      <c r="B561" s="82">
        <v>36.5</v>
      </c>
      <c r="M561" s="75">
        <v>43829</v>
      </c>
      <c r="N561">
        <v>39.4375</v>
      </c>
    </row>
    <row r="562" spans="1:14" x14ac:dyDescent="0.25">
      <c r="A562" s="75">
        <v>43843</v>
      </c>
      <c r="B562" s="82">
        <v>37.125</v>
      </c>
      <c r="M562" s="75">
        <v>43826</v>
      </c>
      <c r="N562">
        <v>40.3125</v>
      </c>
    </row>
    <row r="563" spans="1:14" x14ac:dyDescent="0.25">
      <c r="A563" s="75">
        <v>43840</v>
      </c>
      <c r="B563" s="82">
        <v>37.5625</v>
      </c>
      <c r="M563" s="75">
        <v>43825</v>
      </c>
      <c r="N563">
        <v>40.25</v>
      </c>
    </row>
    <row r="564" spans="1:14" x14ac:dyDescent="0.25">
      <c r="A564" s="75">
        <v>43839</v>
      </c>
      <c r="B564" s="82">
        <v>38</v>
      </c>
      <c r="M564" s="75">
        <v>43822</v>
      </c>
      <c r="N564">
        <v>40.75</v>
      </c>
    </row>
    <row r="565" spans="1:14" x14ac:dyDescent="0.25">
      <c r="A565" s="75">
        <v>43838</v>
      </c>
      <c r="B565" s="82">
        <v>37.5625</v>
      </c>
      <c r="M565" s="75">
        <v>43819</v>
      </c>
      <c r="N565">
        <v>40.5</v>
      </c>
    </row>
    <row r="566" spans="1:14" x14ac:dyDescent="0.25">
      <c r="A566" s="75">
        <v>43837</v>
      </c>
      <c r="B566" s="82">
        <v>38.25</v>
      </c>
      <c r="M566" s="75">
        <v>43818</v>
      </c>
      <c r="N566">
        <v>40.875</v>
      </c>
    </row>
    <row r="567" spans="1:14" x14ac:dyDescent="0.25">
      <c r="A567" s="75">
        <v>43836</v>
      </c>
      <c r="B567" s="82">
        <v>38.75</v>
      </c>
      <c r="M567" s="75">
        <v>43817</v>
      </c>
      <c r="N567">
        <v>41.625</v>
      </c>
    </row>
    <row r="568" spans="1:14" x14ac:dyDescent="0.25">
      <c r="A568" s="75">
        <v>43833</v>
      </c>
      <c r="B568" s="82">
        <v>38.75</v>
      </c>
      <c r="M568" s="75">
        <v>43816</v>
      </c>
      <c r="N568">
        <v>41.25</v>
      </c>
    </row>
    <row r="569" spans="1:14" x14ac:dyDescent="0.25">
      <c r="A569" s="75">
        <v>43832</v>
      </c>
      <c r="B569" s="82">
        <v>38.875</v>
      </c>
      <c r="M569" s="75">
        <v>43815</v>
      </c>
      <c r="N569">
        <v>41.625</v>
      </c>
    </row>
    <row r="570" spans="1:14" x14ac:dyDescent="0.25">
      <c r="A570" s="75">
        <v>43829</v>
      </c>
      <c r="B570" s="82">
        <v>39.4375</v>
      </c>
      <c r="M570" s="75">
        <v>43812</v>
      </c>
      <c r="N570">
        <v>41.875</v>
      </c>
    </row>
    <row r="571" spans="1:14" x14ac:dyDescent="0.25">
      <c r="A571" s="75">
        <v>43826</v>
      </c>
      <c r="B571" s="82">
        <v>40.3125</v>
      </c>
      <c r="M571" s="75">
        <v>43811</v>
      </c>
      <c r="N571">
        <v>42.3125</v>
      </c>
    </row>
    <row r="572" spans="1:14" x14ac:dyDescent="0.25">
      <c r="A572" s="75">
        <v>43825</v>
      </c>
      <c r="B572" s="82">
        <v>40.25</v>
      </c>
      <c r="M572" s="75">
        <v>43810</v>
      </c>
      <c r="N572">
        <v>42.3125</v>
      </c>
    </row>
    <row r="573" spans="1:14" x14ac:dyDescent="0.25">
      <c r="A573" s="75">
        <v>43822</v>
      </c>
      <c r="B573" s="82">
        <v>40.75</v>
      </c>
      <c r="M573" s="75">
        <v>43809</v>
      </c>
      <c r="N573">
        <v>42.875</v>
      </c>
    </row>
    <row r="574" spans="1:14" x14ac:dyDescent="0.25">
      <c r="A574" s="75">
        <v>43819</v>
      </c>
      <c r="B574" s="82">
        <v>40.5</v>
      </c>
      <c r="M574" s="75">
        <v>43808</v>
      </c>
      <c r="N574">
        <v>42.5</v>
      </c>
    </row>
    <row r="575" spans="1:14" x14ac:dyDescent="0.25">
      <c r="A575" s="75">
        <v>43818</v>
      </c>
      <c r="B575" s="82">
        <v>40.875</v>
      </c>
      <c r="M575" s="75">
        <v>43805</v>
      </c>
      <c r="N575">
        <v>42.6875</v>
      </c>
    </row>
    <row r="576" spans="1:14" x14ac:dyDescent="0.25">
      <c r="A576" s="75">
        <v>43817</v>
      </c>
      <c r="B576" s="82">
        <v>41.625</v>
      </c>
      <c r="M576" s="75">
        <v>43804</v>
      </c>
      <c r="N576">
        <v>43.9375</v>
      </c>
    </row>
    <row r="577" spans="1:14" x14ac:dyDescent="0.25">
      <c r="A577" s="75">
        <v>43816</v>
      </c>
      <c r="B577" s="82">
        <v>41.25</v>
      </c>
      <c r="M577" s="75">
        <v>43803</v>
      </c>
      <c r="N577">
        <v>43.5</v>
      </c>
    </row>
    <row r="578" spans="1:14" x14ac:dyDescent="0.25">
      <c r="A578" s="75">
        <v>43815</v>
      </c>
      <c r="B578" s="82">
        <v>41.625</v>
      </c>
      <c r="M578" s="75">
        <v>43802</v>
      </c>
      <c r="N578">
        <v>44.3125</v>
      </c>
    </row>
    <row r="579" spans="1:14" x14ac:dyDescent="0.25">
      <c r="A579" s="75">
        <v>43812</v>
      </c>
      <c r="B579" s="82">
        <v>41.875</v>
      </c>
      <c r="M579" s="75">
        <v>43801</v>
      </c>
      <c r="N579">
        <v>44.1875</v>
      </c>
    </row>
    <row r="580" spans="1:14" x14ac:dyDescent="0.25">
      <c r="A580" s="75">
        <v>43811</v>
      </c>
      <c r="B580" s="82">
        <v>42.3125</v>
      </c>
      <c r="M580" s="75">
        <v>43798</v>
      </c>
      <c r="N580">
        <v>44.1875</v>
      </c>
    </row>
    <row r="581" spans="1:14" x14ac:dyDescent="0.25">
      <c r="A581" s="75">
        <v>43810</v>
      </c>
      <c r="B581" s="82">
        <v>42.3125</v>
      </c>
      <c r="M581" s="75">
        <v>43797</v>
      </c>
      <c r="N581">
        <v>44.5625</v>
      </c>
    </row>
    <row r="582" spans="1:14" x14ac:dyDescent="0.25">
      <c r="A582" s="75">
        <v>43809</v>
      </c>
      <c r="B582" s="82">
        <v>42.875</v>
      </c>
      <c r="M582" s="75">
        <v>43796</v>
      </c>
      <c r="N582">
        <v>44.375</v>
      </c>
    </row>
    <row r="583" spans="1:14" x14ac:dyDescent="0.25">
      <c r="A583" s="75">
        <v>43808</v>
      </c>
      <c r="B583" s="82">
        <v>42.5</v>
      </c>
      <c r="M583" s="75">
        <v>43795</v>
      </c>
      <c r="N583">
        <v>45.375</v>
      </c>
    </row>
    <row r="584" spans="1:14" x14ac:dyDescent="0.25">
      <c r="A584" s="75">
        <v>43805</v>
      </c>
      <c r="B584" s="82">
        <v>42.6875</v>
      </c>
      <c r="M584" s="75">
        <v>43794</v>
      </c>
      <c r="N584">
        <v>44.5625</v>
      </c>
    </row>
    <row r="585" spans="1:14" x14ac:dyDescent="0.25">
      <c r="A585" s="75">
        <v>43804</v>
      </c>
      <c r="B585" s="82">
        <v>43.9375</v>
      </c>
      <c r="M585" s="75">
        <v>43791</v>
      </c>
      <c r="N585">
        <v>45.0625</v>
      </c>
    </row>
    <row r="586" spans="1:14" x14ac:dyDescent="0.25">
      <c r="A586" s="75">
        <v>43803</v>
      </c>
      <c r="B586" s="82">
        <v>43.5</v>
      </c>
      <c r="M586" s="75">
        <v>43790</v>
      </c>
      <c r="N586">
        <v>45.3125</v>
      </c>
    </row>
    <row r="587" spans="1:14" x14ac:dyDescent="0.25">
      <c r="A587" s="75">
        <v>43802</v>
      </c>
      <c r="B587" s="82">
        <v>44.3125</v>
      </c>
      <c r="M587" s="75">
        <v>43789</v>
      </c>
      <c r="N587">
        <v>45.125</v>
      </c>
    </row>
    <row r="588" spans="1:14" x14ac:dyDescent="0.25">
      <c r="A588" s="75">
        <v>43801</v>
      </c>
      <c r="B588" s="82">
        <v>44.1875</v>
      </c>
      <c r="M588" s="75">
        <v>43788</v>
      </c>
      <c r="N588">
        <v>45.375</v>
      </c>
    </row>
    <row r="589" spans="1:14" x14ac:dyDescent="0.25">
      <c r="A589" s="75">
        <v>43798</v>
      </c>
      <c r="B589" s="82">
        <v>44.1875</v>
      </c>
      <c r="M589" s="75">
        <v>43784</v>
      </c>
      <c r="N589">
        <v>47.1875</v>
      </c>
    </row>
    <row r="590" spans="1:14" x14ac:dyDescent="0.25">
      <c r="A590" s="75">
        <v>43797</v>
      </c>
      <c r="B590" s="82">
        <v>44.5625</v>
      </c>
      <c r="M590" s="75">
        <v>43783</v>
      </c>
      <c r="N590">
        <v>45.6875</v>
      </c>
    </row>
    <row r="591" spans="1:14" x14ac:dyDescent="0.25">
      <c r="A591" s="75">
        <v>43796</v>
      </c>
      <c r="B591" s="82">
        <v>44.375</v>
      </c>
      <c r="M591" s="75">
        <v>43782</v>
      </c>
      <c r="N591">
        <v>46.25</v>
      </c>
    </row>
    <row r="592" spans="1:14" x14ac:dyDescent="0.25">
      <c r="A592" s="75">
        <v>43795</v>
      </c>
      <c r="B592" s="82">
        <v>45.375</v>
      </c>
      <c r="M592" s="75">
        <v>43781</v>
      </c>
      <c r="N592">
        <v>46.4375</v>
      </c>
    </row>
    <row r="593" spans="1:14" x14ac:dyDescent="0.25">
      <c r="A593" s="75">
        <v>43794</v>
      </c>
      <c r="B593" s="82">
        <v>44.5625</v>
      </c>
      <c r="M593" s="75">
        <v>43780</v>
      </c>
      <c r="N593">
        <v>46.5</v>
      </c>
    </row>
    <row r="594" spans="1:14" x14ac:dyDescent="0.25">
      <c r="A594" s="75">
        <v>43791</v>
      </c>
      <c r="B594" s="82">
        <v>45.0625</v>
      </c>
      <c r="M594" s="75">
        <v>43777</v>
      </c>
      <c r="N594">
        <v>47.5</v>
      </c>
    </row>
    <row r="595" spans="1:14" x14ac:dyDescent="0.25">
      <c r="A595" s="75">
        <v>43790</v>
      </c>
      <c r="B595" s="82">
        <v>45.3125</v>
      </c>
      <c r="M595" s="75">
        <v>43776</v>
      </c>
      <c r="N595">
        <v>46.5</v>
      </c>
    </row>
    <row r="596" spans="1:14" x14ac:dyDescent="0.25">
      <c r="A596" s="75">
        <v>43789</v>
      </c>
      <c r="B596" s="82">
        <v>45.125</v>
      </c>
      <c r="M596" s="75">
        <v>43774</v>
      </c>
      <c r="N596">
        <v>47.625</v>
      </c>
    </row>
    <row r="597" spans="1:14" x14ac:dyDescent="0.25">
      <c r="A597" s="75">
        <v>43788</v>
      </c>
      <c r="B597" s="82">
        <v>45.375</v>
      </c>
      <c r="M597" s="75">
        <v>43773</v>
      </c>
      <c r="N597">
        <v>47.6875</v>
      </c>
    </row>
    <row r="598" spans="1:14" x14ac:dyDescent="0.25">
      <c r="A598" s="75">
        <v>43784</v>
      </c>
      <c r="B598" s="82">
        <v>47.1875</v>
      </c>
      <c r="M598" s="75">
        <v>43770</v>
      </c>
      <c r="N598">
        <v>48.4375</v>
      </c>
    </row>
    <row r="599" spans="1:14" x14ac:dyDescent="0.25">
      <c r="A599" s="75">
        <v>43783</v>
      </c>
      <c r="B599" s="82">
        <v>45.6875</v>
      </c>
      <c r="M599" s="75">
        <v>43769</v>
      </c>
      <c r="N599">
        <v>48.6875</v>
      </c>
    </row>
    <row r="600" spans="1:14" x14ac:dyDescent="0.25">
      <c r="A600" s="75">
        <v>43782</v>
      </c>
      <c r="B600" s="82">
        <v>46.25</v>
      </c>
      <c r="M600" s="75">
        <v>43768</v>
      </c>
      <c r="N600">
        <v>50.0625</v>
      </c>
    </row>
    <row r="601" spans="1:14" x14ac:dyDescent="0.25">
      <c r="A601" s="75">
        <v>43781</v>
      </c>
      <c r="B601" s="82">
        <v>46.4375</v>
      </c>
      <c r="M601" s="75">
        <v>43767</v>
      </c>
      <c r="N601">
        <v>51.125</v>
      </c>
    </row>
    <row r="602" spans="1:14" x14ac:dyDescent="0.25">
      <c r="A602" s="75">
        <v>43780</v>
      </c>
      <c r="B602" s="82">
        <v>46.5</v>
      </c>
      <c r="M602" s="75">
        <v>43766</v>
      </c>
      <c r="N602">
        <v>53.5625</v>
      </c>
    </row>
    <row r="603" spans="1:14" x14ac:dyDescent="0.25">
      <c r="A603" s="75">
        <v>43777</v>
      </c>
      <c r="B603" s="82">
        <v>47.5</v>
      </c>
      <c r="M603" s="75">
        <v>43763</v>
      </c>
      <c r="N603">
        <v>50.25</v>
      </c>
    </row>
    <row r="604" spans="1:14" x14ac:dyDescent="0.25">
      <c r="A604" s="75">
        <v>43776</v>
      </c>
      <c r="B604" s="82">
        <v>46.5</v>
      </c>
      <c r="M604" s="75">
        <v>43762</v>
      </c>
      <c r="N604">
        <v>53.4375</v>
      </c>
    </row>
    <row r="605" spans="1:14" x14ac:dyDescent="0.25">
      <c r="A605" s="75">
        <v>43774</v>
      </c>
      <c r="B605" s="82">
        <v>47.625</v>
      </c>
      <c r="M605" s="75">
        <v>43761</v>
      </c>
      <c r="N605">
        <v>54.375</v>
      </c>
    </row>
    <row r="606" spans="1:14" x14ac:dyDescent="0.25">
      <c r="A606" s="75">
        <v>43773</v>
      </c>
      <c r="B606" s="82">
        <v>47.6875</v>
      </c>
      <c r="M606" s="75">
        <v>43760</v>
      </c>
      <c r="N606">
        <v>55.0625</v>
      </c>
    </row>
    <row r="607" spans="1:14" x14ac:dyDescent="0.25">
      <c r="A607" s="75">
        <v>43770</v>
      </c>
      <c r="B607" s="82">
        <v>48.4375</v>
      </c>
      <c r="M607" s="75">
        <v>43759</v>
      </c>
      <c r="N607">
        <v>53.875</v>
      </c>
    </row>
    <row r="608" spans="1:14" x14ac:dyDescent="0.25">
      <c r="A608" s="75">
        <v>43769</v>
      </c>
      <c r="B608" s="82">
        <v>48.6875</v>
      </c>
      <c r="M608" s="75">
        <v>43756</v>
      </c>
      <c r="N608">
        <v>55.25</v>
      </c>
    </row>
    <row r="609" spans="1:14" x14ac:dyDescent="0.25">
      <c r="A609" s="75">
        <v>43768</v>
      </c>
      <c r="B609" s="82">
        <v>50.0625</v>
      </c>
      <c r="M609" s="75">
        <v>43755</v>
      </c>
      <c r="N609">
        <v>55.0625</v>
      </c>
    </row>
    <row r="610" spans="1:14" x14ac:dyDescent="0.25">
      <c r="A610" s="75">
        <v>43767</v>
      </c>
      <c r="B610" s="82">
        <v>51.125</v>
      </c>
      <c r="M610" s="75">
        <v>43754</v>
      </c>
      <c r="N610">
        <v>54.8125</v>
      </c>
    </row>
    <row r="611" spans="1:14" x14ac:dyDescent="0.25">
      <c r="A611" s="75">
        <v>43766</v>
      </c>
      <c r="B611" s="82">
        <v>53.5625</v>
      </c>
      <c r="M611" s="75">
        <v>43753</v>
      </c>
      <c r="N611">
        <v>55.6875</v>
      </c>
    </row>
    <row r="612" spans="1:14" x14ac:dyDescent="0.25">
      <c r="A612" s="75">
        <v>43763</v>
      </c>
      <c r="B612" s="82">
        <v>50.25</v>
      </c>
      <c r="M612" s="75">
        <v>43749</v>
      </c>
      <c r="N612">
        <v>55.5</v>
      </c>
    </row>
    <row r="613" spans="1:14" x14ac:dyDescent="0.25">
      <c r="A613" s="75">
        <v>43762</v>
      </c>
      <c r="B613" s="82">
        <v>53.4375</v>
      </c>
      <c r="M613" s="75">
        <v>43748</v>
      </c>
      <c r="N613">
        <v>57.1875</v>
      </c>
    </row>
    <row r="614" spans="1:14" x14ac:dyDescent="0.25">
      <c r="A614" s="75">
        <v>43761</v>
      </c>
      <c r="B614" s="82">
        <v>54.375</v>
      </c>
      <c r="M614" s="75">
        <v>43747</v>
      </c>
      <c r="N614">
        <v>56.6875</v>
      </c>
    </row>
    <row r="615" spans="1:14" x14ac:dyDescent="0.25">
      <c r="A615" s="75">
        <v>43760</v>
      </c>
      <c r="B615" s="82">
        <v>55.0625</v>
      </c>
      <c r="M615" s="75">
        <v>43746</v>
      </c>
      <c r="N615">
        <v>57.9375</v>
      </c>
    </row>
    <row r="616" spans="1:14" x14ac:dyDescent="0.25">
      <c r="A616" s="75">
        <v>43759</v>
      </c>
      <c r="B616" s="82">
        <v>53.875</v>
      </c>
      <c r="M616" s="75">
        <v>43745</v>
      </c>
      <c r="N616">
        <v>57.75</v>
      </c>
    </row>
    <row r="617" spans="1:14" x14ac:dyDescent="0.25">
      <c r="A617" s="75">
        <v>43756</v>
      </c>
      <c r="B617" s="82">
        <v>55.25</v>
      </c>
      <c r="M617" s="75">
        <v>43742</v>
      </c>
      <c r="N617">
        <v>57.875</v>
      </c>
    </row>
    <row r="618" spans="1:14" x14ac:dyDescent="0.25">
      <c r="A618" s="75">
        <v>43755</v>
      </c>
      <c r="B618" s="82">
        <v>55.0625</v>
      </c>
      <c r="M618" s="75">
        <v>43741</v>
      </c>
      <c r="N618">
        <v>59.1875</v>
      </c>
    </row>
    <row r="619" spans="1:14" x14ac:dyDescent="0.25">
      <c r="A619" s="75">
        <v>43754</v>
      </c>
      <c r="B619" s="82">
        <v>54.8125</v>
      </c>
      <c r="M619" s="75">
        <v>43740</v>
      </c>
      <c r="N619">
        <v>59.375</v>
      </c>
    </row>
    <row r="620" spans="1:14" x14ac:dyDescent="0.25">
      <c r="A620" s="75">
        <v>43753</v>
      </c>
      <c r="B620" s="82">
        <v>55.6875</v>
      </c>
      <c r="M620" s="75">
        <v>43739</v>
      </c>
      <c r="N620">
        <v>59.9375</v>
      </c>
    </row>
    <row r="621" spans="1:14" x14ac:dyDescent="0.25">
      <c r="A621" s="75">
        <v>43749</v>
      </c>
      <c r="B621" s="82">
        <v>55.5</v>
      </c>
      <c r="M621" s="75">
        <v>43738</v>
      </c>
      <c r="N621">
        <v>58.875</v>
      </c>
    </row>
    <row r="622" spans="1:14" x14ac:dyDescent="0.25">
      <c r="A622" s="75">
        <v>43748</v>
      </c>
      <c r="B622" s="82">
        <v>57.1875</v>
      </c>
      <c r="M622" s="75">
        <v>43735</v>
      </c>
      <c r="N622">
        <v>59.625</v>
      </c>
    </row>
    <row r="623" spans="1:14" x14ac:dyDescent="0.25">
      <c r="A623" s="75">
        <v>43747</v>
      </c>
      <c r="B623" s="82">
        <v>56.6875</v>
      </c>
      <c r="M623" s="75">
        <v>43734</v>
      </c>
      <c r="N623">
        <v>59.5625</v>
      </c>
    </row>
    <row r="624" spans="1:14" x14ac:dyDescent="0.25">
      <c r="A624" s="75">
        <v>43746</v>
      </c>
      <c r="B624" s="82">
        <v>57.9375</v>
      </c>
      <c r="M624" s="75">
        <v>43733</v>
      </c>
      <c r="N624">
        <v>58.875</v>
      </c>
    </row>
    <row r="625" spans="1:14" x14ac:dyDescent="0.25">
      <c r="A625" s="75">
        <v>43745</v>
      </c>
      <c r="B625" s="82">
        <v>57.75</v>
      </c>
      <c r="M625" s="75">
        <v>43732</v>
      </c>
      <c r="N625">
        <v>59.25</v>
      </c>
    </row>
    <row r="626" spans="1:14" x14ac:dyDescent="0.25">
      <c r="A626" s="75">
        <v>43742</v>
      </c>
      <c r="B626" s="82">
        <v>57.875</v>
      </c>
      <c r="M626" s="75">
        <v>43731</v>
      </c>
      <c r="N626">
        <v>59.8125</v>
      </c>
    </row>
    <row r="627" spans="1:14" x14ac:dyDescent="0.25">
      <c r="A627" s="75">
        <v>43741</v>
      </c>
      <c r="B627" s="82">
        <v>59.1875</v>
      </c>
      <c r="M627" s="75">
        <v>43728</v>
      </c>
      <c r="N627">
        <v>59.375</v>
      </c>
    </row>
    <row r="628" spans="1:14" x14ac:dyDescent="0.25">
      <c r="A628" s="75">
        <v>43740</v>
      </c>
      <c r="B628" s="82">
        <v>59.375</v>
      </c>
      <c r="M628" s="75">
        <v>43727</v>
      </c>
      <c r="N628">
        <v>59.875</v>
      </c>
    </row>
    <row r="629" spans="1:14" x14ac:dyDescent="0.25">
      <c r="A629" s="75">
        <v>43739</v>
      </c>
      <c r="B629" s="82">
        <v>59.9375</v>
      </c>
      <c r="M629" s="75">
        <v>43726</v>
      </c>
      <c r="N629">
        <v>60.4375</v>
      </c>
    </row>
    <row r="630" spans="1:14" x14ac:dyDescent="0.25">
      <c r="A630" s="75">
        <v>43738</v>
      </c>
      <c r="B630" s="82">
        <v>58.875</v>
      </c>
      <c r="M630" s="75">
        <v>43725</v>
      </c>
      <c r="N630">
        <v>60.125</v>
      </c>
    </row>
    <row r="631" spans="1:14" x14ac:dyDescent="0.25">
      <c r="A631" s="75">
        <v>43735</v>
      </c>
      <c r="B631" s="82">
        <v>59.625</v>
      </c>
      <c r="M631" s="75">
        <v>43724</v>
      </c>
      <c r="N631">
        <v>60.1875</v>
      </c>
    </row>
    <row r="632" spans="1:14" x14ac:dyDescent="0.25">
      <c r="A632" s="75">
        <v>43734</v>
      </c>
      <c r="B632" s="82">
        <v>59.5625</v>
      </c>
      <c r="M632" s="75">
        <v>43721</v>
      </c>
      <c r="N632">
        <v>60.75</v>
      </c>
    </row>
    <row r="633" spans="1:14" x14ac:dyDescent="0.25">
      <c r="A633" s="75">
        <v>43733</v>
      </c>
      <c r="B633" s="82">
        <v>58.875</v>
      </c>
      <c r="M633" s="75">
        <v>43720</v>
      </c>
      <c r="N633">
        <v>60.5</v>
      </c>
    </row>
    <row r="634" spans="1:14" x14ac:dyDescent="0.25">
      <c r="A634" s="75">
        <v>43732</v>
      </c>
      <c r="B634" s="82">
        <v>59.25</v>
      </c>
      <c r="M634" s="75">
        <v>43719</v>
      </c>
      <c r="N634">
        <v>60.4375</v>
      </c>
    </row>
    <row r="635" spans="1:14" x14ac:dyDescent="0.25">
      <c r="A635" s="75">
        <v>43731</v>
      </c>
      <c r="B635" s="82">
        <v>59.8125</v>
      </c>
      <c r="M635" s="75">
        <v>43718</v>
      </c>
      <c r="N635">
        <v>61</v>
      </c>
    </row>
    <row r="636" spans="1:14" x14ac:dyDescent="0.25">
      <c r="A636" s="75">
        <v>43728</v>
      </c>
      <c r="B636" s="82">
        <v>59.375</v>
      </c>
      <c r="M636" s="75">
        <v>43717</v>
      </c>
      <c r="N636">
        <v>59.1875</v>
      </c>
    </row>
    <row r="637" spans="1:14" x14ac:dyDescent="0.25">
      <c r="A637" s="75">
        <v>43727</v>
      </c>
      <c r="B637" s="82">
        <v>59.875</v>
      </c>
      <c r="M637" s="75">
        <v>43714</v>
      </c>
      <c r="N637">
        <v>60.9375</v>
      </c>
    </row>
    <row r="638" spans="1:14" x14ac:dyDescent="0.25">
      <c r="A638" s="75">
        <v>43726</v>
      </c>
      <c r="B638" s="82">
        <v>60.4375</v>
      </c>
      <c r="M638" s="75">
        <v>43713</v>
      </c>
      <c r="N638">
        <v>60.4375</v>
      </c>
    </row>
    <row r="639" spans="1:14" x14ac:dyDescent="0.25">
      <c r="A639" s="75">
        <v>43725</v>
      </c>
      <c r="B639" s="82">
        <v>60.125</v>
      </c>
      <c r="M639" s="75">
        <v>43712</v>
      </c>
      <c r="N639">
        <v>59.875</v>
      </c>
    </row>
    <row r="640" spans="1:14" x14ac:dyDescent="0.25">
      <c r="A640" s="75">
        <v>43724</v>
      </c>
      <c r="B640" s="82">
        <v>60.1875</v>
      </c>
      <c r="M640" s="75">
        <v>43711</v>
      </c>
      <c r="N640">
        <v>60.6875</v>
      </c>
    </row>
    <row r="641" spans="1:14" x14ac:dyDescent="0.25">
      <c r="A641" s="75">
        <v>43721</v>
      </c>
      <c r="B641" s="82">
        <v>60.75</v>
      </c>
      <c r="M641" s="75">
        <v>43710</v>
      </c>
      <c r="N641">
        <v>59.1875</v>
      </c>
    </row>
    <row r="642" spans="1:14" x14ac:dyDescent="0.25">
      <c r="A642" s="75">
        <v>43720</v>
      </c>
      <c r="B642" s="82">
        <v>60.5</v>
      </c>
      <c r="M642" s="75">
        <v>43707</v>
      </c>
      <c r="N642">
        <v>58.0625</v>
      </c>
    </row>
    <row r="643" spans="1:14" x14ac:dyDescent="0.25">
      <c r="A643" s="75">
        <v>43719</v>
      </c>
      <c r="B643" s="82">
        <v>60.4375</v>
      </c>
      <c r="M643" s="75">
        <v>43706</v>
      </c>
      <c r="N643">
        <v>57.5625</v>
      </c>
    </row>
    <row r="644" spans="1:14" x14ac:dyDescent="0.25">
      <c r="A644" s="75">
        <v>43718</v>
      </c>
      <c r="B644" s="82">
        <v>61</v>
      </c>
      <c r="M644" s="75">
        <v>43705</v>
      </c>
      <c r="N644">
        <v>57.9375</v>
      </c>
    </row>
    <row r="645" spans="1:14" x14ac:dyDescent="0.25">
      <c r="A645" s="75">
        <v>43717</v>
      </c>
      <c r="B645" s="82">
        <v>59.1875</v>
      </c>
      <c r="M645" s="75">
        <v>43704</v>
      </c>
      <c r="N645">
        <v>60</v>
      </c>
    </row>
    <row r="646" spans="1:14" x14ac:dyDescent="0.25">
      <c r="A646" s="75">
        <v>43714</v>
      </c>
      <c r="B646" s="82">
        <v>60.9375</v>
      </c>
      <c r="M646" s="75">
        <v>43703</v>
      </c>
      <c r="N646">
        <v>57.75</v>
      </c>
    </row>
    <row r="647" spans="1:14" x14ac:dyDescent="0.25">
      <c r="A647" s="75">
        <v>43713</v>
      </c>
      <c r="B647" s="82">
        <v>60.4375</v>
      </c>
      <c r="M647" s="75">
        <v>43700</v>
      </c>
      <c r="N647">
        <v>58.125</v>
      </c>
    </row>
    <row r="648" spans="1:14" x14ac:dyDescent="0.25">
      <c r="A648" s="75">
        <v>43712</v>
      </c>
      <c r="B648" s="82">
        <v>59.875</v>
      </c>
      <c r="M648" s="75">
        <v>43699</v>
      </c>
      <c r="N648">
        <v>58.9375</v>
      </c>
    </row>
    <row r="649" spans="1:14" x14ac:dyDescent="0.25">
      <c r="A649" s="75">
        <v>43711</v>
      </c>
      <c r="B649" s="82">
        <v>60.6875</v>
      </c>
      <c r="M649" s="75">
        <v>43698</v>
      </c>
      <c r="N649">
        <v>57.125</v>
      </c>
    </row>
    <row r="650" spans="1:14" x14ac:dyDescent="0.25">
      <c r="A650" s="75">
        <v>43710</v>
      </c>
      <c r="B650" s="82">
        <v>59.1875</v>
      </c>
      <c r="M650" s="75">
        <v>43697</v>
      </c>
      <c r="N650">
        <v>57.375</v>
      </c>
    </row>
    <row r="651" spans="1:14" x14ac:dyDescent="0.25">
      <c r="A651" s="75">
        <v>43707</v>
      </c>
      <c r="B651" s="82">
        <v>58.0625</v>
      </c>
      <c r="M651" s="75">
        <v>43693</v>
      </c>
      <c r="N651">
        <v>57.875</v>
      </c>
    </row>
    <row r="652" spans="1:14" x14ac:dyDescent="0.25">
      <c r="A652" s="75">
        <v>43706</v>
      </c>
      <c r="B652" s="82">
        <v>57.5625</v>
      </c>
      <c r="M652" s="75">
        <v>43692</v>
      </c>
      <c r="N652">
        <v>57.5625</v>
      </c>
    </row>
    <row r="653" spans="1:14" x14ac:dyDescent="0.25">
      <c r="A653" s="75">
        <v>43705</v>
      </c>
      <c r="B653" s="82">
        <v>57.9375</v>
      </c>
      <c r="M653" s="75">
        <v>43691</v>
      </c>
      <c r="N653">
        <v>58.125</v>
      </c>
    </row>
    <row r="654" spans="1:14" x14ac:dyDescent="0.25">
      <c r="A654" s="75">
        <v>43704</v>
      </c>
      <c r="B654" s="82">
        <v>60</v>
      </c>
      <c r="M654" s="75">
        <v>43690</v>
      </c>
      <c r="N654">
        <v>57.5</v>
      </c>
    </row>
    <row r="655" spans="1:14" x14ac:dyDescent="0.25">
      <c r="A655" s="75">
        <v>43703</v>
      </c>
      <c r="B655" s="82">
        <v>57.75</v>
      </c>
      <c r="M655" s="75">
        <v>43689</v>
      </c>
      <c r="N655">
        <v>53.125</v>
      </c>
    </row>
    <row r="656" spans="1:14" x14ac:dyDescent="0.25">
      <c r="A656" s="75">
        <v>43700</v>
      </c>
      <c r="B656" s="82">
        <v>58.125</v>
      </c>
      <c r="M656" s="75">
        <v>43686</v>
      </c>
      <c r="N656">
        <v>51.25</v>
      </c>
    </row>
    <row r="657" spans="1:14" x14ac:dyDescent="0.25">
      <c r="A657" s="75">
        <v>43699</v>
      </c>
      <c r="B657" s="82">
        <v>58.9375</v>
      </c>
      <c r="M657" s="75">
        <v>43685</v>
      </c>
      <c r="N657">
        <v>52</v>
      </c>
    </row>
    <row r="658" spans="1:14" x14ac:dyDescent="0.25">
      <c r="A658" s="75">
        <v>43698</v>
      </c>
      <c r="B658" s="82">
        <v>57.125</v>
      </c>
      <c r="M658" s="75">
        <v>43684</v>
      </c>
      <c r="N658">
        <v>52.375</v>
      </c>
    </row>
    <row r="659" spans="1:14" x14ac:dyDescent="0.25">
      <c r="A659" s="75">
        <v>43697</v>
      </c>
      <c r="B659" s="82">
        <v>57.375</v>
      </c>
      <c r="M659" s="75">
        <v>43683</v>
      </c>
      <c r="N659">
        <v>51.5625</v>
      </c>
    </row>
    <row r="660" spans="1:14" x14ac:dyDescent="0.25">
      <c r="A660" s="75">
        <v>43693</v>
      </c>
      <c r="B660" s="82">
        <v>57.875</v>
      </c>
      <c r="M660" s="75">
        <v>43682</v>
      </c>
      <c r="N660">
        <v>50.4375</v>
      </c>
    </row>
    <row r="661" spans="1:14" x14ac:dyDescent="0.25">
      <c r="A661" s="75">
        <v>43692</v>
      </c>
      <c r="B661" s="82">
        <v>57.5625</v>
      </c>
      <c r="M661" s="75">
        <v>43679</v>
      </c>
      <c r="N661">
        <v>49.8125</v>
      </c>
    </row>
    <row r="662" spans="1:14" x14ac:dyDescent="0.25">
      <c r="A662" s="75">
        <v>43691</v>
      </c>
      <c r="B662" s="82">
        <v>58.125</v>
      </c>
      <c r="M662" s="75">
        <v>43678</v>
      </c>
      <c r="N662">
        <v>49.8125</v>
      </c>
    </row>
    <row r="663" spans="1:14" x14ac:dyDescent="0.25">
      <c r="A663" s="75">
        <v>43690</v>
      </c>
      <c r="B663" s="82">
        <v>57.5</v>
      </c>
      <c r="M663" s="75">
        <v>43677</v>
      </c>
      <c r="N663">
        <v>49.625</v>
      </c>
    </row>
    <row r="664" spans="1:14" x14ac:dyDescent="0.25">
      <c r="A664" s="75">
        <v>43689</v>
      </c>
      <c r="B664" s="82">
        <v>53.125</v>
      </c>
      <c r="M664" s="75">
        <v>43676</v>
      </c>
      <c r="N664">
        <v>50.125</v>
      </c>
    </row>
    <row r="665" spans="1:14" x14ac:dyDescent="0.25">
      <c r="A665" s="75">
        <v>43686</v>
      </c>
      <c r="B665" s="82">
        <v>51.25</v>
      </c>
      <c r="M665" s="75">
        <v>43675</v>
      </c>
      <c r="N665">
        <v>49.5</v>
      </c>
    </row>
    <row r="666" spans="1:14" x14ac:dyDescent="0.25">
      <c r="A666" s="75">
        <v>43685</v>
      </c>
      <c r="B666" s="82">
        <v>52</v>
      </c>
      <c r="M666" s="75">
        <v>43672</v>
      </c>
      <c r="N666">
        <v>49.375</v>
      </c>
    </row>
    <row r="667" spans="1:14" x14ac:dyDescent="0.25">
      <c r="A667" s="75">
        <v>43684</v>
      </c>
      <c r="B667" s="82">
        <v>52.375</v>
      </c>
      <c r="M667" s="75">
        <v>43671</v>
      </c>
      <c r="N667">
        <v>50.8125</v>
      </c>
    </row>
    <row r="668" spans="1:14" x14ac:dyDescent="0.25">
      <c r="A668" s="75">
        <v>43683</v>
      </c>
      <c r="B668" s="82">
        <v>51.5625</v>
      </c>
      <c r="M668" s="75">
        <v>43670</v>
      </c>
      <c r="N668">
        <v>49.125</v>
      </c>
    </row>
    <row r="669" spans="1:14" x14ac:dyDescent="0.25">
      <c r="A669" s="75">
        <v>43682</v>
      </c>
      <c r="B669" s="82">
        <v>50.4375</v>
      </c>
      <c r="M669" s="75">
        <v>43669</v>
      </c>
      <c r="N669">
        <v>50.25</v>
      </c>
    </row>
    <row r="670" spans="1:14" x14ac:dyDescent="0.25">
      <c r="A670" s="75">
        <v>43679</v>
      </c>
      <c r="B670" s="82">
        <v>49.8125</v>
      </c>
      <c r="M670" s="75">
        <v>43668</v>
      </c>
      <c r="N670">
        <v>47.9375</v>
      </c>
    </row>
    <row r="671" spans="1:14" x14ac:dyDescent="0.25">
      <c r="A671" s="75">
        <v>43678</v>
      </c>
      <c r="B671" s="82">
        <v>49.8125</v>
      </c>
      <c r="M671" s="75">
        <v>43665</v>
      </c>
      <c r="N671">
        <v>48.25</v>
      </c>
    </row>
    <row r="672" spans="1:14" x14ac:dyDescent="0.25">
      <c r="A672" s="75">
        <v>43677</v>
      </c>
      <c r="B672" s="82">
        <v>49.625</v>
      </c>
      <c r="M672" s="75">
        <v>43664</v>
      </c>
      <c r="N672">
        <v>47.8125</v>
      </c>
    </row>
    <row r="673" spans="1:14" x14ac:dyDescent="0.25">
      <c r="A673" s="75">
        <v>43676</v>
      </c>
      <c r="B673" s="82">
        <v>50.125</v>
      </c>
      <c r="M673" s="75">
        <v>43663</v>
      </c>
      <c r="N673">
        <v>48.0625</v>
      </c>
    </row>
    <row r="674" spans="1:14" x14ac:dyDescent="0.25">
      <c r="A674" s="75">
        <v>43675</v>
      </c>
      <c r="B674" s="82">
        <v>49.5</v>
      </c>
      <c r="M674" s="75">
        <v>43662</v>
      </c>
      <c r="N674">
        <v>47.625</v>
      </c>
    </row>
    <row r="675" spans="1:14" x14ac:dyDescent="0.25">
      <c r="A675" s="75">
        <v>43672</v>
      </c>
      <c r="B675" s="82">
        <v>49.375</v>
      </c>
      <c r="M675" s="75">
        <v>43661</v>
      </c>
      <c r="N675">
        <v>48.125</v>
      </c>
    </row>
    <row r="676" spans="1:14" x14ac:dyDescent="0.25">
      <c r="A676" s="75">
        <v>43671</v>
      </c>
      <c r="B676" s="82">
        <v>50.8125</v>
      </c>
      <c r="M676" s="75">
        <v>43658</v>
      </c>
      <c r="N676">
        <v>47.5625</v>
      </c>
    </row>
    <row r="677" spans="1:14" x14ac:dyDescent="0.25">
      <c r="A677" s="75">
        <v>43670</v>
      </c>
      <c r="B677" s="82">
        <v>49.125</v>
      </c>
      <c r="M677" s="75">
        <v>43657</v>
      </c>
      <c r="N677">
        <v>48.5</v>
      </c>
    </row>
    <row r="678" spans="1:14" x14ac:dyDescent="0.25">
      <c r="A678" s="75">
        <v>43669</v>
      </c>
      <c r="B678" s="82">
        <v>50.25</v>
      </c>
      <c r="M678" s="75">
        <v>43656</v>
      </c>
      <c r="N678">
        <v>47.8125</v>
      </c>
    </row>
    <row r="679" spans="1:14" x14ac:dyDescent="0.25">
      <c r="A679" s="75">
        <v>43668</v>
      </c>
      <c r="B679" s="82">
        <v>47.9375</v>
      </c>
      <c r="M679" s="75">
        <v>43651</v>
      </c>
      <c r="N679">
        <v>48.0625</v>
      </c>
    </row>
    <row r="680" spans="1:14" x14ac:dyDescent="0.25">
      <c r="A680" s="75">
        <v>43665</v>
      </c>
      <c r="B680" s="82">
        <v>48.25</v>
      </c>
      <c r="M680" s="75">
        <v>43650</v>
      </c>
      <c r="N680">
        <v>48.4375</v>
      </c>
    </row>
    <row r="681" spans="1:14" x14ac:dyDescent="0.25">
      <c r="A681" s="75">
        <v>43664</v>
      </c>
      <c r="B681" s="82">
        <v>47.8125</v>
      </c>
      <c r="M681" s="75">
        <v>43649</v>
      </c>
      <c r="N681">
        <v>48.4375</v>
      </c>
    </row>
    <row r="682" spans="1:14" x14ac:dyDescent="0.25">
      <c r="A682" s="75">
        <v>43663</v>
      </c>
      <c r="B682" s="82">
        <v>48.0625</v>
      </c>
      <c r="M682" s="75">
        <v>43648</v>
      </c>
      <c r="N682">
        <v>48</v>
      </c>
    </row>
    <row r="683" spans="1:14" x14ac:dyDescent="0.25">
      <c r="A683" s="75">
        <v>43662</v>
      </c>
      <c r="B683" s="82">
        <v>47.625</v>
      </c>
      <c r="M683" s="75">
        <v>43647</v>
      </c>
      <c r="N683">
        <v>47.6875</v>
      </c>
    </row>
    <row r="684" spans="1:14" x14ac:dyDescent="0.25">
      <c r="A684" s="75">
        <v>43661</v>
      </c>
      <c r="B684" s="82">
        <v>48.125</v>
      </c>
      <c r="M684" s="75">
        <v>43644</v>
      </c>
      <c r="N684">
        <v>47.5</v>
      </c>
    </row>
    <row r="685" spans="1:14" x14ac:dyDescent="0.25">
      <c r="A685" s="75">
        <v>43658</v>
      </c>
      <c r="B685" s="82">
        <v>47.5625</v>
      </c>
      <c r="M685" s="75">
        <v>43643</v>
      </c>
      <c r="N685">
        <v>47.6875</v>
      </c>
    </row>
    <row r="686" spans="1:14" x14ac:dyDescent="0.25">
      <c r="A686" s="75">
        <v>43657</v>
      </c>
      <c r="B686" s="82">
        <v>48.5</v>
      </c>
      <c r="M686" s="75">
        <v>43642</v>
      </c>
      <c r="N686">
        <v>48.1875</v>
      </c>
    </row>
    <row r="687" spans="1:14" x14ac:dyDescent="0.25">
      <c r="A687" s="75">
        <v>43656</v>
      </c>
      <c r="B687" s="82">
        <v>47.8125</v>
      </c>
      <c r="M687" s="75">
        <v>43641</v>
      </c>
      <c r="N687">
        <v>48.3125</v>
      </c>
    </row>
    <row r="688" spans="1:14" x14ac:dyDescent="0.25">
      <c r="A688" s="75">
        <v>43651</v>
      </c>
      <c r="B688" s="82">
        <v>48.0625</v>
      </c>
      <c r="M688" s="75">
        <v>43640</v>
      </c>
      <c r="N688">
        <v>49.75</v>
      </c>
    </row>
    <row r="689" spans="1:14" x14ac:dyDescent="0.25">
      <c r="A689" s="75">
        <v>43650</v>
      </c>
      <c r="B689" s="82">
        <v>48.4375</v>
      </c>
      <c r="M689" s="75">
        <v>43637</v>
      </c>
      <c r="N689">
        <v>49.9375</v>
      </c>
    </row>
    <row r="690" spans="1:14" x14ac:dyDescent="0.25">
      <c r="A690" s="75">
        <v>43649</v>
      </c>
      <c r="B690" s="82">
        <v>48.4375</v>
      </c>
      <c r="M690" s="75">
        <v>43635</v>
      </c>
      <c r="N690">
        <v>50.75</v>
      </c>
    </row>
    <row r="691" spans="1:14" x14ac:dyDescent="0.25">
      <c r="A691" s="75">
        <v>43648</v>
      </c>
      <c r="B691" s="82">
        <v>48</v>
      </c>
      <c r="M691" s="75">
        <v>43634</v>
      </c>
      <c r="N691">
        <v>50.8125</v>
      </c>
    </row>
    <row r="692" spans="1:14" x14ac:dyDescent="0.25">
      <c r="A692" s="75">
        <v>43647</v>
      </c>
      <c r="B692" s="82">
        <v>47.6875</v>
      </c>
      <c r="M692" s="75">
        <v>43630</v>
      </c>
      <c r="N692">
        <v>51.0625</v>
      </c>
    </row>
    <row r="693" spans="1:14" x14ac:dyDescent="0.25">
      <c r="A693" s="75">
        <v>43644</v>
      </c>
      <c r="B693" s="82">
        <v>47.5</v>
      </c>
      <c r="M693" s="75">
        <v>43629</v>
      </c>
      <c r="N693">
        <v>51.3125</v>
      </c>
    </row>
    <row r="694" spans="1:14" x14ac:dyDescent="0.25">
      <c r="A694" s="75">
        <v>43643</v>
      </c>
      <c r="B694" s="82">
        <v>47.6875</v>
      </c>
      <c r="M694" s="75">
        <v>43628</v>
      </c>
      <c r="N694">
        <v>51.8125</v>
      </c>
    </row>
    <row r="695" spans="1:14" x14ac:dyDescent="0.25">
      <c r="A695" s="75">
        <v>43642</v>
      </c>
      <c r="B695" s="82">
        <v>48.1875</v>
      </c>
      <c r="M695" s="75">
        <v>43627</v>
      </c>
      <c r="N695">
        <v>52.3125</v>
      </c>
    </row>
    <row r="696" spans="1:14" x14ac:dyDescent="0.25">
      <c r="A696" s="75">
        <v>43641</v>
      </c>
      <c r="B696" s="82">
        <v>48.3125</v>
      </c>
      <c r="M696" s="75">
        <v>43626</v>
      </c>
      <c r="N696">
        <v>52.125</v>
      </c>
    </row>
    <row r="697" spans="1:14" x14ac:dyDescent="0.25">
      <c r="A697" s="75">
        <v>43640</v>
      </c>
      <c r="B697" s="82">
        <v>49.75</v>
      </c>
      <c r="M697" s="75">
        <v>43623</v>
      </c>
      <c r="N697">
        <v>52.6875</v>
      </c>
    </row>
    <row r="698" spans="1:14" x14ac:dyDescent="0.25">
      <c r="A698" s="75">
        <v>43637</v>
      </c>
      <c r="B698" s="82">
        <v>49.9375</v>
      </c>
      <c r="M698" s="75">
        <v>43622</v>
      </c>
      <c r="N698">
        <v>52.9375</v>
      </c>
    </row>
    <row r="699" spans="1:14" x14ac:dyDescent="0.25">
      <c r="A699" s="75">
        <v>43635</v>
      </c>
      <c r="B699" s="82">
        <v>50.75</v>
      </c>
      <c r="M699" s="75">
        <v>43621</v>
      </c>
      <c r="N699">
        <v>52.6875</v>
      </c>
    </row>
    <row r="700" spans="1:14" x14ac:dyDescent="0.25">
      <c r="A700" s="75">
        <v>43634</v>
      </c>
      <c r="B700" s="82">
        <v>50.8125</v>
      </c>
      <c r="M700" s="75">
        <v>43620</v>
      </c>
      <c r="N700">
        <v>53.3125</v>
      </c>
    </row>
    <row r="701" spans="1:14" x14ac:dyDescent="0.25">
      <c r="A701" s="75">
        <v>43630</v>
      </c>
      <c r="B701" s="82">
        <v>51.0625</v>
      </c>
      <c r="M701" s="75">
        <v>43619</v>
      </c>
      <c r="N701">
        <v>52.9375</v>
      </c>
    </row>
    <row r="702" spans="1:14" x14ac:dyDescent="0.25">
      <c r="A702" s="75">
        <v>43629</v>
      </c>
      <c r="B702" s="82">
        <v>51.3125</v>
      </c>
      <c r="M702" s="75">
        <v>43616</v>
      </c>
      <c r="N702">
        <v>53</v>
      </c>
    </row>
    <row r="703" spans="1:14" x14ac:dyDescent="0.25">
      <c r="A703" s="75">
        <v>43628</v>
      </c>
      <c r="B703" s="82">
        <v>51.8125</v>
      </c>
      <c r="M703" s="75">
        <v>43615</v>
      </c>
      <c r="N703">
        <v>52.6875</v>
      </c>
    </row>
    <row r="704" spans="1:14" x14ac:dyDescent="0.25">
      <c r="A704" s="75">
        <v>43627</v>
      </c>
      <c r="B704" s="82">
        <v>52.3125</v>
      </c>
      <c r="M704" s="75">
        <v>43614</v>
      </c>
      <c r="N704">
        <v>52.8125</v>
      </c>
    </row>
    <row r="705" spans="1:14" x14ac:dyDescent="0.25">
      <c r="A705" s="75">
        <v>43626</v>
      </c>
      <c r="B705" s="82">
        <v>52.125</v>
      </c>
      <c r="M705" s="75">
        <v>43613</v>
      </c>
      <c r="N705">
        <v>52.625</v>
      </c>
    </row>
    <row r="706" spans="1:14" x14ac:dyDescent="0.25">
      <c r="A706" s="75">
        <v>43623</v>
      </c>
      <c r="B706" s="82">
        <v>52.6875</v>
      </c>
      <c r="M706" s="75">
        <v>43612</v>
      </c>
      <c r="N706">
        <v>52.625</v>
      </c>
    </row>
    <row r="707" spans="1:14" x14ac:dyDescent="0.25">
      <c r="A707" s="75">
        <v>43622</v>
      </c>
      <c r="B707" s="82">
        <v>52.9375</v>
      </c>
      <c r="M707" s="75">
        <v>43609</v>
      </c>
      <c r="N707">
        <v>53</v>
      </c>
    </row>
    <row r="708" spans="1:14" x14ac:dyDescent="0.25">
      <c r="A708" s="75">
        <v>43621</v>
      </c>
      <c r="B708" s="82">
        <v>52.6875</v>
      </c>
      <c r="M708" s="75">
        <v>43608</v>
      </c>
      <c r="N708">
        <v>53.4375</v>
      </c>
    </row>
    <row r="709" spans="1:14" x14ac:dyDescent="0.25">
      <c r="A709" s="75">
        <v>43620</v>
      </c>
      <c r="B709" s="82">
        <v>53.3125</v>
      </c>
      <c r="M709" s="75">
        <v>43607</v>
      </c>
      <c r="N709">
        <v>52.3125</v>
      </c>
    </row>
    <row r="710" spans="1:14" x14ac:dyDescent="0.25">
      <c r="A710" s="75">
        <v>43619</v>
      </c>
      <c r="B710" s="82">
        <v>52.9375</v>
      </c>
      <c r="M710" s="75">
        <v>43606</v>
      </c>
      <c r="N710">
        <v>53.6875</v>
      </c>
    </row>
    <row r="711" spans="1:14" x14ac:dyDescent="0.25">
      <c r="A711" s="75">
        <v>43616</v>
      </c>
      <c r="B711" s="82">
        <v>53</v>
      </c>
      <c r="M711" s="75">
        <v>43605</v>
      </c>
      <c r="N711">
        <v>53.6875</v>
      </c>
    </row>
    <row r="712" spans="1:14" x14ac:dyDescent="0.25">
      <c r="A712" s="75">
        <v>43615</v>
      </c>
      <c r="B712" s="82">
        <v>52.6875</v>
      </c>
      <c r="M712" s="75">
        <v>43602</v>
      </c>
      <c r="N712">
        <v>51.9375</v>
      </c>
    </row>
    <row r="713" spans="1:14" x14ac:dyDescent="0.25">
      <c r="A713" s="75">
        <v>43614</v>
      </c>
      <c r="B713" s="82">
        <v>52.8125</v>
      </c>
      <c r="M713" s="75">
        <v>43601</v>
      </c>
      <c r="N713">
        <v>52.1875</v>
      </c>
    </row>
    <row r="714" spans="1:14" x14ac:dyDescent="0.25">
      <c r="A714" s="75">
        <v>43613</v>
      </c>
      <c r="B714" s="82">
        <v>52.625</v>
      </c>
      <c r="M714" s="75">
        <v>43600</v>
      </c>
      <c r="N714">
        <v>52.625</v>
      </c>
    </row>
    <row r="715" spans="1:14" x14ac:dyDescent="0.25">
      <c r="A715" s="75">
        <v>43612</v>
      </c>
      <c r="B715" s="82">
        <v>52.625</v>
      </c>
      <c r="M715" s="75">
        <v>43599</v>
      </c>
      <c r="N715">
        <v>53.5625</v>
      </c>
    </row>
    <row r="716" spans="1:14" x14ac:dyDescent="0.25">
      <c r="A716" s="75">
        <v>43609</v>
      </c>
      <c r="B716" s="82">
        <v>53</v>
      </c>
      <c r="M716" s="75">
        <v>43598</v>
      </c>
      <c r="N716">
        <v>52.5625</v>
      </c>
    </row>
    <row r="717" spans="1:14" x14ac:dyDescent="0.25">
      <c r="A717" s="75">
        <v>43608</v>
      </c>
      <c r="B717" s="82">
        <v>53.4375</v>
      </c>
      <c r="M717" s="75">
        <v>43595</v>
      </c>
      <c r="N717">
        <v>51.875</v>
      </c>
    </row>
    <row r="718" spans="1:14" x14ac:dyDescent="0.25">
      <c r="A718" s="75">
        <v>43607</v>
      </c>
      <c r="B718" s="82">
        <v>52.3125</v>
      </c>
      <c r="M718" s="75">
        <v>43594</v>
      </c>
      <c r="N718">
        <v>52.5</v>
      </c>
    </row>
    <row r="719" spans="1:14" x14ac:dyDescent="0.25">
      <c r="A719" s="75">
        <v>43606</v>
      </c>
      <c r="B719" s="82">
        <v>53.6875</v>
      </c>
      <c r="M719" s="75">
        <v>43593</v>
      </c>
      <c r="N719">
        <v>52</v>
      </c>
    </row>
    <row r="720" spans="1:14" x14ac:dyDescent="0.25">
      <c r="A720" s="75">
        <v>43605</v>
      </c>
      <c r="B720" s="82">
        <v>53.6875</v>
      </c>
      <c r="M720" s="75">
        <v>43592</v>
      </c>
      <c r="N720">
        <v>53.3125</v>
      </c>
    </row>
    <row r="721" spans="1:14" x14ac:dyDescent="0.25">
      <c r="A721" s="75">
        <v>43602</v>
      </c>
      <c r="B721" s="82">
        <v>51.9375</v>
      </c>
      <c r="M721" s="75">
        <v>43591</v>
      </c>
      <c r="N721">
        <v>52</v>
      </c>
    </row>
    <row r="722" spans="1:14" x14ac:dyDescent="0.25">
      <c r="A722" s="75">
        <v>43601</v>
      </c>
      <c r="B722" s="82">
        <v>52.1875</v>
      </c>
      <c r="M722" s="75">
        <v>43588</v>
      </c>
      <c r="N722">
        <v>52.125</v>
      </c>
    </row>
    <row r="723" spans="1:14" x14ac:dyDescent="0.25">
      <c r="A723" s="75">
        <v>43600</v>
      </c>
      <c r="B723" s="82">
        <v>52.625</v>
      </c>
      <c r="M723" s="75">
        <v>43587</v>
      </c>
      <c r="N723">
        <v>50.375</v>
      </c>
    </row>
    <row r="724" spans="1:14" x14ac:dyDescent="0.25">
      <c r="A724" s="75">
        <v>43599</v>
      </c>
      <c r="B724" s="82">
        <v>53.5625</v>
      </c>
      <c r="M724" s="75">
        <v>43585</v>
      </c>
      <c r="N724">
        <v>53.375</v>
      </c>
    </row>
    <row r="725" spans="1:14" x14ac:dyDescent="0.25">
      <c r="A725" s="75">
        <v>43598</v>
      </c>
      <c r="B725" s="82">
        <v>52.5625</v>
      </c>
      <c r="M725" s="75">
        <v>43584</v>
      </c>
      <c r="N725">
        <v>50</v>
      </c>
    </row>
    <row r="726" spans="1:14" x14ac:dyDescent="0.25">
      <c r="A726" s="75">
        <v>43595</v>
      </c>
      <c r="B726" s="82">
        <v>51.875</v>
      </c>
      <c r="M726" s="75">
        <v>43581</v>
      </c>
      <c r="N726">
        <v>49.25</v>
      </c>
    </row>
    <row r="727" spans="1:14" x14ac:dyDescent="0.25">
      <c r="A727" s="75">
        <v>43594</v>
      </c>
      <c r="B727" s="82">
        <v>52.5</v>
      </c>
      <c r="M727" s="75">
        <v>43580</v>
      </c>
      <c r="N727">
        <v>49.3125</v>
      </c>
    </row>
    <row r="728" spans="1:14" x14ac:dyDescent="0.25">
      <c r="A728" s="75">
        <v>43593</v>
      </c>
      <c r="B728" s="82">
        <v>52</v>
      </c>
      <c r="M728" s="75">
        <v>43579</v>
      </c>
      <c r="N728">
        <v>48.625</v>
      </c>
    </row>
    <row r="729" spans="1:14" x14ac:dyDescent="0.25">
      <c r="A729" s="75">
        <v>43592</v>
      </c>
      <c r="B729" s="82">
        <v>53.3125</v>
      </c>
      <c r="M729" s="75">
        <v>43578</v>
      </c>
      <c r="N729">
        <v>49.5625</v>
      </c>
    </row>
    <row r="730" spans="1:14" x14ac:dyDescent="0.25">
      <c r="A730" s="75">
        <v>43591</v>
      </c>
      <c r="B730" s="82">
        <v>52</v>
      </c>
      <c r="M730" s="75">
        <v>43577</v>
      </c>
      <c r="N730">
        <v>48.125</v>
      </c>
    </row>
    <row r="731" spans="1:14" x14ac:dyDescent="0.25">
      <c r="A731" s="75">
        <v>43588</v>
      </c>
      <c r="B731" s="82">
        <v>52.125</v>
      </c>
      <c r="M731" s="75">
        <v>43572</v>
      </c>
      <c r="N731">
        <v>48.125</v>
      </c>
    </row>
    <row r="732" spans="1:14" x14ac:dyDescent="0.25">
      <c r="A732" s="75">
        <v>43587</v>
      </c>
      <c r="B732" s="82">
        <v>50.375</v>
      </c>
      <c r="M732" s="75">
        <v>43571</v>
      </c>
      <c r="N732">
        <v>49.125</v>
      </c>
    </row>
    <row r="733" spans="1:14" x14ac:dyDescent="0.25">
      <c r="A733" s="75">
        <v>43585</v>
      </c>
      <c r="B733" s="82">
        <v>53.375</v>
      </c>
      <c r="M733" s="75">
        <v>43570</v>
      </c>
      <c r="N733">
        <v>48.3125</v>
      </c>
    </row>
    <row r="734" spans="1:14" x14ac:dyDescent="0.25">
      <c r="A734" s="75">
        <v>43584</v>
      </c>
      <c r="B734" s="82">
        <v>50</v>
      </c>
      <c r="M734" s="75">
        <v>43567</v>
      </c>
      <c r="N734">
        <v>48.125</v>
      </c>
    </row>
    <row r="735" spans="1:14" x14ac:dyDescent="0.25">
      <c r="A735" s="75">
        <v>43581</v>
      </c>
      <c r="B735" s="82">
        <v>49.25</v>
      </c>
      <c r="M735" s="75">
        <v>43566</v>
      </c>
      <c r="N735">
        <v>48.8125</v>
      </c>
    </row>
    <row r="736" spans="1:14" x14ac:dyDescent="0.25">
      <c r="A736" s="75">
        <v>43580</v>
      </c>
      <c r="B736" s="82">
        <v>49.3125</v>
      </c>
      <c r="M736" s="75">
        <v>43565</v>
      </c>
      <c r="N736">
        <v>47.8125</v>
      </c>
    </row>
    <row r="737" spans="1:14" x14ac:dyDescent="0.25">
      <c r="A737" s="75">
        <v>43579</v>
      </c>
      <c r="B737" s="82">
        <v>48.625</v>
      </c>
      <c r="M737" s="75">
        <v>43564</v>
      </c>
      <c r="N737">
        <v>48.8125</v>
      </c>
    </row>
    <row r="738" spans="1:14" x14ac:dyDescent="0.25">
      <c r="A738" s="75">
        <v>43578</v>
      </c>
      <c r="B738" s="82">
        <v>49.5625</v>
      </c>
      <c r="M738" s="75">
        <v>43563</v>
      </c>
      <c r="N738">
        <v>47.6875</v>
      </c>
    </row>
    <row r="739" spans="1:14" x14ac:dyDescent="0.25">
      <c r="A739" s="75">
        <v>43577</v>
      </c>
      <c r="B739" s="82">
        <v>48.125</v>
      </c>
      <c r="M739" s="75">
        <v>43560</v>
      </c>
      <c r="N739">
        <v>47.25</v>
      </c>
    </row>
    <row r="740" spans="1:14" x14ac:dyDescent="0.25">
      <c r="A740" s="75">
        <v>43572</v>
      </c>
      <c r="B740" s="82">
        <v>48.125</v>
      </c>
      <c r="M740" s="75">
        <v>43559</v>
      </c>
      <c r="N740">
        <v>48.5</v>
      </c>
    </row>
    <row r="741" spans="1:14" x14ac:dyDescent="0.25">
      <c r="A741" s="75">
        <v>43571</v>
      </c>
      <c r="B741" s="82">
        <v>49.125</v>
      </c>
      <c r="M741" s="75">
        <v>43558</v>
      </c>
      <c r="N741">
        <v>48.5</v>
      </c>
    </row>
    <row r="742" spans="1:14" x14ac:dyDescent="0.25">
      <c r="A742" s="75">
        <v>43570</v>
      </c>
      <c r="B742" s="82">
        <v>48.3125</v>
      </c>
      <c r="M742" s="75">
        <v>43556</v>
      </c>
      <c r="N742">
        <v>46.125</v>
      </c>
    </row>
    <row r="743" spans="1:14" x14ac:dyDescent="0.25">
      <c r="A743" s="75">
        <v>43567</v>
      </c>
      <c r="B743" s="82">
        <v>48.125</v>
      </c>
      <c r="M743" s="75">
        <v>43553</v>
      </c>
      <c r="N743">
        <v>45.6875</v>
      </c>
    </row>
    <row r="744" spans="1:14" x14ac:dyDescent="0.25">
      <c r="A744" s="75">
        <v>43566</v>
      </c>
      <c r="B744" s="82">
        <v>48.8125</v>
      </c>
      <c r="M744" s="75">
        <v>43552</v>
      </c>
      <c r="N744">
        <v>45.3125</v>
      </c>
    </row>
    <row r="745" spans="1:14" x14ac:dyDescent="0.25">
      <c r="A745" s="75">
        <v>43565</v>
      </c>
      <c r="B745" s="82">
        <v>47.8125</v>
      </c>
      <c r="M745" s="75">
        <v>43551</v>
      </c>
      <c r="N745">
        <v>43.25</v>
      </c>
    </row>
    <row r="746" spans="1:14" x14ac:dyDescent="0.25">
      <c r="A746" s="75">
        <v>43564</v>
      </c>
      <c r="B746" s="82">
        <v>48.8125</v>
      </c>
      <c r="M746" s="75">
        <v>43550</v>
      </c>
      <c r="N746">
        <v>44.125</v>
      </c>
    </row>
    <row r="747" spans="1:14" x14ac:dyDescent="0.25">
      <c r="A747" s="75">
        <v>43563</v>
      </c>
      <c r="B747" s="82">
        <v>47.6875</v>
      </c>
      <c r="M747" s="75">
        <v>43549</v>
      </c>
      <c r="N747">
        <v>44.1875</v>
      </c>
    </row>
    <row r="748" spans="1:14" x14ac:dyDescent="0.25">
      <c r="A748" s="75">
        <v>43560</v>
      </c>
      <c r="B748" s="82">
        <v>47.25</v>
      </c>
      <c r="M748" s="75">
        <v>43546</v>
      </c>
      <c r="N748">
        <v>43</v>
      </c>
    </row>
    <row r="749" spans="1:14" x14ac:dyDescent="0.25">
      <c r="A749" s="75">
        <v>43559</v>
      </c>
      <c r="B749" s="82">
        <v>48.5</v>
      </c>
      <c r="M749" s="75">
        <v>43545</v>
      </c>
      <c r="N749">
        <v>43.25</v>
      </c>
    </row>
    <row r="750" spans="1:14" x14ac:dyDescent="0.25">
      <c r="A750" s="75">
        <v>43558</v>
      </c>
      <c r="B750" s="82">
        <v>48.5</v>
      </c>
      <c r="M750" s="75">
        <v>43544</v>
      </c>
      <c r="N750">
        <v>42.0625</v>
      </c>
    </row>
    <row r="751" spans="1:14" x14ac:dyDescent="0.25">
      <c r="A751" s="75">
        <v>43556</v>
      </c>
      <c r="B751" s="82">
        <v>46.125</v>
      </c>
      <c r="M751" s="75">
        <v>43543</v>
      </c>
      <c r="N751">
        <v>43.125</v>
      </c>
    </row>
    <row r="752" spans="1:14" x14ac:dyDescent="0.25">
      <c r="A752" s="75">
        <v>43553</v>
      </c>
      <c r="B752" s="82">
        <v>45.6875</v>
      </c>
      <c r="M752" s="75">
        <v>43542</v>
      </c>
      <c r="N752">
        <v>42.25</v>
      </c>
    </row>
    <row r="753" spans="1:14" x14ac:dyDescent="0.25">
      <c r="A753" s="75">
        <v>43552</v>
      </c>
      <c r="B753" s="82">
        <v>45.3125</v>
      </c>
      <c r="M753" s="75">
        <v>43539</v>
      </c>
      <c r="N753">
        <v>43.5</v>
      </c>
    </row>
    <row r="754" spans="1:14" x14ac:dyDescent="0.25">
      <c r="A754" s="75">
        <v>43551</v>
      </c>
      <c r="B754" s="82">
        <v>43.25</v>
      </c>
      <c r="M754" s="75">
        <v>43538</v>
      </c>
      <c r="N754">
        <v>41.3125</v>
      </c>
    </row>
    <row r="755" spans="1:14" x14ac:dyDescent="0.25">
      <c r="A755" s="75">
        <v>43550</v>
      </c>
      <c r="B755" s="82">
        <v>44.125</v>
      </c>
      <c r="M755" s="75">
        <v>43537</v>
      </c>
      <c r="N755">
        <v>40.75</v>
      </c>
    </row>
    <row r="756" spans="1:14" x14ac:dyDescent="0.25">
      <c r="A756" s="75">
        <v>43549</v>
      </c>
      <c r="B756" s="82">
        <v>44.1875</v>
      </c>
      <c r="M756" s="75">
        <v>43536</v>
      </c>
      <c r="N756">
        <v>40.8125</v>
      </c>
    </row>
    <row r="757" spans="1:14" x14ac:dyDescent="0.25">
      <c r="A757" s="75">
        <v>43546</v>
      </c>
      <c r="B757" s="82">
        <v>43</v>
      </c>
      <c r="M757" s="75">
        <v>43535</v>
      </c>
      <c r="N757">
        <v>39.5625</v>
      </c>
    </row>
    <row r="758" spans="1:14" x14ac:dyDescent="0.25">
      <c r="A758" s="75">
        <v>43545</v>
      </c>
      <c r="B758" s="82">
        <v>43.25</v>
      </c>
      <c r="M758" s="75">
        <v>43532</v>
      </c>
      <c r="N758">
        <v>39.125</v>
      </c>
    </row>
    <row r="759" spans="1:14" x14ac:dyDescent="0.25">
      <c r="A759" s="75">
        <v>43544</v>
      </c>
      <c r="B759" s="82">
        <v>42.0625</v>
      </c>
      <c r="M759" s="75">
        <v>43531</v>
      </c>
      <c r="N759">
        <v>37.3125</v>
      </c>
    </row>
    <row r="760" spans="1:14" x14ac:dyDescent="0.25">
      <c r="A760" s="75">
        <v>43543</v>
      </c>
      <c r="B760" s="82">
        <v>43.125</v>
      </c>
      <c r="M760" s="75">
        <v>43530</v>
      </c>
      <c r="N760">
        <v>36.5625</v>
      </c>
    </row>
    <row r="761" spans="1:14" x14ac:dyDescent="0.25">
      <c r="A761" s="75">
        <v>43542</v>
      </c>
      <c r="B761" s="82">
        <v>42.25</v>
      </c>
      <c r="M761" s="75">
        <v>43525</v>
      </c>
      <c r="N761">
        <v>36.625</v>
      </c>
    </row>
    <row r="762" spans="1:14" x14ac:dyDescent="0.25">
      <c r="A762" s="75">
        <v>43539</v>
      </c>
      <c r="B762" s="82">
        <v>43.5</v>
      </c>
      <c r="M762" s="75">
        <v>43524</v>
      </c>
      <c r="N762">
        <v>37.125</v>
      </c>
    </row>
    <row r="763" spans="1:14" x14ac:dyDescent="0.25">
      <c r="A763" s="75">
        <v>43538</v>
      </c>
      <c r="B763" s="82">
        <v>41.3125</v>
      </c>
      <c r="M763" s="75">
        <v>43523</v>
      </c>
      <c r="N763">
        <v>36.8125</v>
      </c>
    </row>
    <row r="764" spans="1:14" x14ac:dyDescent="0.25">
      <c r="A764" s="75">
        <v>43537</v>
      </c>
      <c r="B764" s="82">
        <v>40.75</v>
      </c>
      <c r="M764" s="75">
        <v>43522</v>
      </c>
      <c r="N764">
        <v>37.375</v>
      </c>
    </row>
    <row r="765" spans="1:14" x14ac:dyDescent="0.25">
      <c r="A765" s="75">
        <v>43536</v>
      </c>
      <c r="B765" s="82">
        <v>40.8125</v>
      </c>
      <c r="M765" s="75">
        <v>43521</v>
      </c>
      <c r="N765">
        <v>36</v>
      </c>
    </row>
    <row r="766" spans="1:14" x14ac:dyDescent="0.25">
      <c r="A766" s="75">
        <v>43535</v>
      </c>
      <c r="B766" s="82">
        <v>39.5625</v>
      </c>
      <c r="M766" s="75">
        <v>43518</v>
      </c>
      <c r="N766">
        <v>36.5625</v>
      </c>
    </row>
    <row r="767" spans="1:14" x14ac:dyDescent="0.25">
      <c r="A767" s="75">
        <v>43532</v>
      </c>
      <c r="B767" s="82">
        <v>39.125</v>
      </c>
      <c r="M767" s="75">
        <v>43517</v>
      </c>
      <c r="N767">
        <v>35.9375</v>
      </c>
    </row>
    <row r="768" spans="1:14" x14ac:dyDescent="0.25">
      <c r="A768" s="75">
        <v>43531</v>
      </c>
      <c r="B768" s="82">
        <v>37.3125</v>
      </c>
      <c r="M768" s="75">
        <v>43516</v>
      </c>
      <c r="N768">
        <v>35.1875</v>
      </c>
    </row>
    <row r="769" spans="1:14" x14ac:dyDescent="0.25">
      <c r="A769" s="75">
        <v>43530</v>
      </c>
      <c r="B769" s="82">
        <v>36.5625</v>
      </c>
      <c r="M769" s="75">
        <v>43515</v>
      </c>
      <c r="N769">
        <v>35.375</v>
      </c>
    </row>
    <row r="770" spans="1:14" x14ac:dyDescent="0.25">
      <c r="A770" s="75">
        <v>43525</v>
      </c>
      <c r="B770" s="82">
        <v>36.625</v>
      </c>
      <c r="M770" s="75">
        <v>43514</v>
      </c>
      <c r="N770">
        <v>35.25</v>
      </c>
    </row>
    <row r="771" spans="1:14" x14ac:dyDescent="0.25">
      <c r="A771" s="75">
        <v>43524</v>
      </c>
      <c r="B771" s="82">
        <v>37.125</v>
      </c>
      <c r="M771" s="75">
        <v>43511</v>
      </c>
      <c r="N771">
        <v>35.375</v>
      </c>
    </row>
    <row r="772" spans="1:14" x14ac:dyDescent="0.25">
      <c r="A772" s="75">
        <v>43523</v>
      </c>
      <c r="B772" s="82">
        <v>36.8125</v>
      </c>
      <c r="M772" s="75">
        <v>43510</v>
      </c>
      <c r="N772">
        <v>36.0625</v>
      </c>
    </row>
    <row r="773" spans="1:14" x14ac:dyDescent="0.25">
      <c r="A773" s="75">
        <v>43522</v>
      </c>
      <c r="B773" s="82">
        <v>37.375</v>
      </c>
      <c r="M773" s="75">
        <v>43509</v>
      </c>
      <c r="N773">
        <v>35.875</v>
      </c>
    </row>
    <row r="774" spans="1:14" x14ac:dyDescent="0.25">
      <c r="A774" s="75">
        <v>43521</v>
      </c>
      <c r="B774" s="82">
        <v>36</v>
      </c>
      <c r="M774" s="75">
        <v>43508</v>
      </c>
      <c r="N774">
        <v>36.625</v>
      </c>
    </row>
    <row r="775" spans="1:14" x14ac:dyDescent="0.25">
      <c r="A775" s="75">
        <v>43518</v>
      </c>
      <c r="B775" s="82">
        <v>36.5625</v>
      </c>
      <c r="M775" s="75">
        <v>43507</v>
      </c>
      <c r="N775">
        <v>37.375</v>
      </c>
    </row>
    <row r="776" spans="1:14" x14ac:dyDescent="0.25">
      <c r="A776" s="75">
        <v>43517</v>
      </c>
      <c r="B776" s="82">
        <v>35.9375</v>
      </c>
      <c r="M776" s="75">
        <v>43504</v>
      </c>
      <c r="N776">
        <v>38.125</v>
      </c>
    </row>
    <row r="777" spans="1:14" x14ac:dyDescent="0.25">
      <c r="A777" s="75">
        <v>43516</v>
      </c>
      <c r="B777" s="82">
        <v>35.1875</v>
      </c>
      <c r="M777" s="75">
        <v>43503</v>
      </c>
      <c r="N777">
        <v>39.4375</v>
      </c>
    </row>
    <row r="778" spans="1:14" x14ac:dyDescent="0.25">
      <c r="A778" s="75">
        <v>43515</v>
      </c>
      <c r="B778" s="82">
        <v>35.375</v>
      </c>
      <c r="M778" s="75">
        <v>43502</v>
      </c>
      <c r="N778">
        <v>40.8125</v>
      </c>
    </row>
    <row r="779" spans="1:14" x14ac:dyDescent="0.25">
      <c r="A779" s="75">
        <v>43514</v>
      </c>
      <c r="B779" s="82">
        <v>35.25</v>
      </c>
      <c r="M779" s="75">
        <v>43501</v>
      </c>
      <c r="N779">
        <v>41.4375</v>
      </c>
    </row>
    <row r="780" spans="1:14" x14ac:dyDescent="0.25">
      <c r="A780" s="75">
        <v>43511</v>
      </c>
      <c r="B780" s="82">
        <v>35.375</v>
      </c>
      <c r="M780" s="75">
        <v>43500</v>
      </c>
      <c r="N780">
        <v>42.375</v>
      </c>
    </row>
    <row r="781" spans="1:14" x14ac:dyDescent="0.25">
      <c r="A781" s="75">
        <v>43510</v>
      </c>
      <c r="B781" s="82">
        <v>36.0625</v>
      </c>
      <c r="M781" s="75">
        <v>43497</v>
      </c>
      <c r="N781">
        <v>42.5625</v>
      </c>
    </row>
    <row r="782" spans="1:14" x14ac:dyDescent="0.25">
      <c r="A782" s="75">
        <v>43509</v>
      </c>
      <c r="B782" s="82">
        <v>35.875</v>
      </c>
      <c r="M782" s="75">
        <v>43496</v>
      </c>
      <c r="N782">
        <v>44.5625</v>
      </c>
    </row>
    <row r="783" spans="1:14" x14ac:dyDescent="0.25">
      <c r="A783" s="75">
        <v>43508</v>
      </c>
      <c r="B783" s="82">
        <v>36.625</v>
      </c>
      <c r="M783" s="75">
        <v>43495</v>
      </c>
      <c r="N783">
        <v>44.0625</v>
      </c>
    </row>
    <row r="784" spans="1:14" x14ac:dyDescent="0.25">
      <c r="A784" s="75">
        <v>43507</v>
      </c>
      <c r="B784" s="82">
        <v>37.375</v>
      </c>
      <c r="M784" s="75">
        <v>43494</v>
      </c>
      <c r="N784">
        <v>44.625</v>
      </c>
    </row>
    <row r="785" spans="1:14" x14ac:dyDescent="0.25">
      <c r="A785" s="75">
        <v>43504</v>
      </c>
      <c r="B785" s="82">
        <v>38.125</v>
      </c>
      <c r="M785" s="75">
        <v>43493</v>
      </c>
      <c r="N785">
        <v>44.5</v>
      </c>
    </row>
    <row r="786" spans="1:14" x14ac:dyDescent="0.25">
      <c r="A786" s="75">
        <v>43503</v>
      </c>
      <c r="B786" s="82">
        <v>39.4375</v>
      </c>
      <c r="M786" s="75">
        <v>43490</v>
      </c>
      <c r="N786">
        <v>44.625</v>
      </c>
    </row>
    <row r="787" spans="1:14" x14ac:dyDescent="0.25">
      <c r="A787" s="75">
        <v>43502</v>
      </c>
      <c r="B787" s="82">
        <v>40.8125</v>
      </c>
      <c r="M787" s="75">
        <v>43489</v>
      </c>
      <c r="N787">
        <v>45.375</v>
      </c>
    </row>
    <row r="788" spans="1:14" x14ac:dyDescent="0.25">
      <c r="A788" s="75">
        <v>43501</v>
      </c>
      <c r="B788" s="82">
        <v>41.4375</v>
      </c>
      <c r="M788" s="75">
        <v>43488</v>
      </c>
      <c r="N788">
        <v>45.8125</v>
      </c>
    </row>
    <row r="789" spans="1:14" x14ac:dyDescent="0.25">
      <c r="A789" s="75">
        <v>43500</v>
      </c>
      <c r="B789" s="82">
        <v>42.375</v>
      </c>
      <c r="M789" s="75">
        <v>43487</v>
      </c>
      <c r="N789">
        <v>45.5625</v>
      </c>
    </row>
    <row r="790" spans="1:14" x14ac:dyDescent="0.25">
      <c r="A790" s="75">
        <v>43497</v>
      </c>
      <c r="B790" s="82">
        <v>42.5625</v>
      </c>
      <c r="M790" s="75">
        <v>43486</v>
      </c>
      <c r="N790">
        <v>45.125</v>
      </c>
    </row>
    <row r="791" spans="1:14" x14ac:dyDescent="0.25">
      <c r="A791" s="75">
        <v>43496</v>
      </c>
      <c r="B791" s="82">
        <v>44.5625</v>
      </c>
      <c r="M791" s="75">
        <v>43483</v>
      </c>
      <c r="N791">
        <v>46</v>
      </c>
    </row>
    <row r="792" spans="1:14" x14ac:dyDescent="0.25">
      <c r="A792" s="75">
        <v>43495</v>
      </c>
      <c r="B792" s="82">
        <v>44.0625</v>
      </c>
      <c r="M792" s="75">
        <v>43482</v>
      </c>
      <c r="N792">
        <v>45.75</v>
      </c>
    </row>
    <row r="793" spans="1:14" x14ac:dyDescent="0.25">
      <c r="A793" s="75">
        <v>43494</v>
      </c>
      <c r="B793" s="82">
        <v>44.625</v>
      </c>
      <c r="M793" s="75">
        <v>43481</v>
      </c>
      <c r="N793">
        <v>45.625</v>
      </c>
    </row>
    <row r="794" spans="1:14" x14ac:dyDescent="0.25">
      <c r="A794" s="75">
        <v>43493</v>
      </c>
      <c r="B794" s="82">
        <v>44.5</v>
      </c>
      <c r="M794" s="75">
        <v>43480</v>
      </c>
      <c r="N794">
        <v>46.5</v>
      </c>
    </row>
    <row r="795" spans="1:14" x14ac:dyDescent="0.25">
      <c r="A795" s="75">
        <v>43490</v>
      </c>
      <c r="B795" s="82">
        <v>44.625</v>
      </c>
      <c r="M795" s="75">
        <v>43479</v>
      </c>
      <c r="N795">
        <v>45.875</v>
      </c>
    </row>
    <row r="796" spans="1:14" x14ac:dyDescent="0.25">
      <c r="A796" s="75">
        <v>43489</v>
      </c>
      <c r="B796" s="82">
        <v>45.375</v>
      </c>
      <c r="M796" s="75">
        <v>43476</v>
      </c>
      <c r="N796">
        <v>45.625</v>
      </c>
    </row>
    <row r="797" spans="1:14" x14ac:dyDescent="0.25">
      <c r="A797" s="75">
        <v>43488</v>
      </c>
      <c r="B797" s="82">
        <v>45.8125</v>
      </c>
      <c r="M797" s="75">
        <v>43475</v>
      </c>
      <c r="N797">
        <v>46.5625</v>
      </c>
    </row>
    <row r="798" spans="1:14" x14ac:dyDescent="0.25">
      <c r="A798" s="75">
        <v>43487</v>
      </c>
      <c r="B798" s="82">
        <v>45.5625</v>
      </c>
      <c r="M798" s="75">
        <v>43474</v>
      </c>
      <c r="N798">
        <v>45.9375</v>
      </c>
    </row>
    <row r="799" spans="1:14" x14ac:dyDescent="0.25">
      <c r="A799" s="75">
        <v>43486</v>
      </c>
      <c r="B799" s="82">
        <v>45.125</v>
      </c>
      <c r="M799" s="75">
        <v>43473</v>
      </c>
      <c r="N799">
        <v>47.0625</v>
      </c>
    </row>
    <row r="800" spans="1:14" x14ac:dyDescent="0.25">
      <c r="A800" s="75">
        <v>43483</v>
      </c>
      <c r="B800" s="82">
        <v>46</v>
      </c>
      <c r="M800" s="75">
        <v>43472</v>
      </c>
      <c r="N800">
        <v>47.25</v>
      </c>
    </row>
    <row r="801" spans="1:14" x14ac:dyDescent="0.25">
      <c r="A801" s="75">
        <v>43482</v>
      </c>
      <c r="B801" s="82">
        <v>45.75</v>
      </c>
      <c r="M801" s="75">
        <v>43469</v>
      </c>
      <c r="N801">
        <v>46.9375</v>
      </c>
    </row>
    <row r="802" spans="1:14" x14ac:dyDescent="0.25">
      <c r="A802" s="75">
        <v>43481</v>
      </c>
      <c r="B802" s="82">
        <v>45.625</v>
      </c>
      <c r="M802" s="75">
        <v>43468</v>
      </c>
      <c r="N802">
        <v>47.5</v>
      </c>
    </row>
    <row r="803" spans="1:14" x14ac:dyDescent="0.25">
      <c r="A803" s="75">
        <v>43480</v>
      </c>
      <c r="B803" s="82">
        <v>46.5</v>
      </c>
      <c r="M803" s="75">
        <v>43467</v>
      </c>
      <c r="N803">
        <v>47</v>
      </c>
    </row>
    <row r="804" spans="1:14" x14ac:dyDescent="0.25">
      <c r="A804" s="75">
        <v>43479</v>
      </c>
      <c r="B804" s="82">
        <v>45.875</v>
      </c>
      <c r="M804" s="75">
        <v>43462</v>
      </c>
      <c r="N804">
        <v>49.5</v>
      </c>
    </row>
    <row r="805" spans="1:14" x14ac:dyDescent="0.25">
      <c r="A805" s="75">
        <v>43476</v>
      </c>
      <c r="B805" s="82">
        <v>45.625</v>
      </c>
      <c r="M805" s="75">
        <v>43461</v>
      </c>
      <c r="N805">
        <v>48.25</v>
      </c>
    </row>
    <row r="806" spans="1:14" x14ac:dyDescent="0.25">
      <c r="A806" s="75">
        <v>43475</v>
      </c>
      <c r="B806" s="82">
        <v>46.5625</v>
      </c>
      <c r="M806" s="75">
        <v>43460</v>
      </c>
      <c r="N806">
        <v>47</v>
      </c>
    </row>
    <row r="807" spans="1:14" x14ac:dyDescent="0.25">
      <c r="A807" s="75">
        <v>43474</v>
      </c>
      <c r="B807" s="82">
        <v>45.9375</v>
      </c>
      <c r="M807" s="75">
        <v>43455</v>
      </c>
      <c r="N807">
        <v>47.9375</v>
      </c>
    </row>
    <row r="808" spans="1:14" x14ac:dyDescent="0.25">
      <c r="A808" s="75">
        <v>43473</v>
      </c>
      <c r="B808" s="82">
        <v>47.0625</v>
      </c>
      <c r="M808" s="75">
        <v>43454</v>
      </c>
      <c r="N808">
        <v>48.5625</v>
      </c>
    </row>
    <row r="809" spans="1:14" x14ac:dyDescent="0.25">
      <c r="A809" s="75">
        <v>43472</v>
      </c>
      <c r="B809" s="82">
        <v>47.25</v>
      </c>
      <c r="M809" s="75">
        <v>43453</v>
      </c>
      <c r="N809">
        <v>49.5625</v>
      </c>
    </row>
    <row r="810" spans="1:14" x14ac:dyDescent="0.25">
      <c r="A810" s="75">
        <v>43469</v>
      </c>
      <c r="B810" s="82">
        <v>46.9375</v>
      </c>
      <c r="M810" s="75">
        <v>43452</v>
      </c>
      <c r="N810">
        <v>48.0625</v>
      </c>
    </row>
    <row r="811" spans="1:14" x14ac:dyDescent="0.25">
      <c r="A811" s="75">
        <v>43468</v>
      </c>
      <c r="B811" s="82">
        <v>47.5</v>
      </c>
      <c r="M811" s="75">
        <v>43451</v>
      </c>
      <c r="N811">
        <v>48.5</v>
      </c>
    </row>
    <row r="812" spans="1:14" x14ac:dyDescent="0.25">
      <c r="A812" s="75">
        <v>43467</v>
      </c>
      <c r="B812" s="82">
        <v>47</v>
      </c>
      <c r="M812" s="75">
        <v>43448</v>
      </c>
      <c r="N812">
        <v>47.3125</v>
      </c>
    </row>
    <row r="813" spans="1:14" x14ac:dyDescent="0.25">
      <c r="A813" s="75">
        <v>43462</v>
      </c>
      <c r="B813" s="82">
        <v>49.5</v>
      </c>
      <c r="M813" s="75">
        <v>43447</v>
      </c>
      <c r="N813">
        <v>48.5625</v>
      </c>
    </row>
    <row r="814" spans="1:14" x14ac:dyDescent="0.25">
      <c r="A814" s="75">
        <v>43461</v>
      </c>
      <c r="B814" s="82">
        <v>48.25</v>
      </c>
      <c r="M814" s="75">
        <v>43446</v>
      </c>
      <c r="N814">
        <v>47.8125</v>
      </c>
    </row>
    <row r="815" spans="1:14" x14ac:dyDescent="0.25">
      <c r="A815" s="75">
        <v>43460</v>
      </c>
      <c r="B815" s="82">
        <v>47</v>
      </c>
      <c r="M815" s="75">
        <v>43445</v>
      </c>
      <c r="N815">
        <v>49.625</v>
      </c>
    </row>
    <row r="816" spans="1:14" x14ac:dyDescent="0.25">
      <c r="A816" s="75">
        <v>43455</v>
      </c>
      <c r="B816" s="82">
        <v>47.9375</v>
      </c>
      <c r="M816" s="75">
        <v>43444</v>
      </c>
      <c r="N816">
        <v>48</v>
      </c>
    </row>
    <row r="817" spans="1:14" x14ac:dyDescent="0.25">
      <c r="A817" s="75">
        <v>43454</v>
      </c>
      <c r="B817" s="82">
        <v>48.5625</v>
      </c>
      <c r="M817" s="75">
        <v>43441</v>
      </c>
      <c r="N817">
        <v>48.875</v>
      </c>
    </row>
    <row r="818" spans="1:14" x14ac:dyDescent="0.25">
      <c r="A818" s="75">
        <v>43453</v>
      </c>
      <c r="B818" s="82">
        <v>49.5625</v>
      </c>
      <c r="M818" s="75">
        <v>43440</v>
      </c>
      <c r="N818">
        <v>49.25</v>
      </c>
    </row>
    <row r="819" spans="1:14" x14ac:dyDescent="0.25">
      <c r="A819" s="75">
        <v>43452</v>
      </c>
      <c r="B819" s="82">
        <v>48.0625</v>
      </c>
      <c r="M819" s="75">
        <v>43439</v>
      </c>
      <c r="N819">
        <v>49.1875</v>
      </c>
    </row>
    <row r="820" spans="1:14" x14ac:dyDescent="0.25">
      <c r="A820" s="75">
        <v>43451</v>
      </c>
      <c r="B820" s="82">
        <v>48.5</v>
      </c>
      <c r="M820" s="75">
        <v>43438</v>
      </c>
      <c r="N820">
        <v>50.1875</v>
      </c>
    </row>
    <row r="821" spans="1:14" x14ac:dyDescent="0.25">
      <c r="A821" s="75">
        <v>43448</v>
      </c>
      <c r="B821" s="82">
        <v>47.3125</v>
      </c>
      <c r="M821" s="75">
        <v>43437</v>
      </c>
      <c r="N821">
        <v>49.25</v>
      </c>
    </row>
    <row r="822" spans="1:14" x14ac:dyDescent="0.25">
      <c r="A822" s="75">
        <v>43447</v>
      </c>
      <c r="B822" s="82">
        <v>48.5625</v>
      </c>
      <c r="M822" s="75">
        <v>43433</v>
      </c>
      <c r="N822">
        <v>51.25</v>
      </c>
    </row>
    <row r="823" spans="1:14" x14ac:dyDescent="0.25">
      <c r="A823" s="75">
        <v>43446</v>
      </c>
      <c r="B823" s="82">
        <v>47.8125</v>
      </c>
      <c r="M823" s="75">
        <v>43432</v>
      </c>
      <c r="N823">
        <v>50.625</v>
      </c>
    </row>
    <row r="824" spans="1:14" x14ac:dyDescent="0.25">
      <c r="A824" s="75">
        <v>43445</v>
      </c>
      <c r="B824" s="82">
        <v>49.625</v>
      </c>
      <c r="M824" s="75">
        <v>43431</v>
      </c>
      <c r="N824">
        <v>51.625</v>
      </c>
    </row>
    <row r="825" spans="1:14" x14ac:dyDescent="0.25">
      <c r="A825" s="75">
        <v>43444</v>
      </c>
      <c r="B825" s="82">
        <v>48</v>
      </c>
      <c r="M825" s="75">
        <v>43430</v>
      </c>
      <c r="N825">
        <v>48.8125</v>
      </c>
    </row>
    <row r="826" spans="1:14" x14ac:dyDescent="0.25">
      <c r="A826" s="75">
        <v>43441</v>
      </c>
      <c r="B826" s="82">
        <v>48.875</v>
      </c>
      <c r="M826" s="75">
        <v>43427</v>
      </c>
      <c r="N826">
        <v>50.0625</v>
      </c>
    </row>
    <row r="827" spans="1:14" x14ac:dyDescent="0.25">
      <c r="A827" s="75">
        <v>43440</v>
      </c>
      <c r="B827" s="82">
        <v>49.25</v>
      </c>
      <c r="M827" s="75">
        <v>43426</v>
      </c>
      <c r="N827">
        <v>50.4375</v>
      </c>
    </row>
    <row r="828" spans="1:14" x14ac:dyDescent="0.25">
      <c r="A828" s="75">
        <v>43439</v>
      </c>
      <c r="B828" s="82">
        <v>49.1875</v>
      </c>
      <c r="M828" s="75">
        <v>43425</v>
      </c>
      <c r="N828">
        <v>50.3125</v>
      </c>
    </row>
    <row r="829" spans="1:14" x14ac:dyDescent="0.25">
      <c r="A829" s="75">
        <v>43438</v>
      </c>
      <c r="B829" s="82">
        <v>50.1875</v>
      </c>
      <c r="M829" s="75">
        <v>43424</v>
      </c>
      <c r="N829">
        <v>51.125</v>
      </c>
    </row>
    <row r="830" spans="1:14" x14ac:dyDescent="0.25">
      <c r="A830" s="75">
        <v>43437</v>
      </c>
      <c r="B830" s="82">
        <v>49.25</v>
      </c>
      <c r="M830" s="75">
        <v>43420</v>
      </c>
      <c r="N830">
        <v>51.5625</v>
      </c>
    </row>
    <row r="831" spans="1:14" x14ac:dyDescent="0.25">
      <c r="A831" s="75">
        <v>43433</v>
      </c>
      <c r="B831" s="82">
        <v>51.25</v>
      </c>
      <c r="M831" s="75">
        <v>43419</v>
      </c>
      <c r="N831">
        <v>52.25</v>
      </c>
    </row>
    <row r="832" spans="1:14" x14ac:dyDescent="0.25">
      <c r="A832" s="75">
        <v>43432</v>
      </c>
      <c r="B832" s="82">
        <v>50.625</v>
      </c>
      <c r="M832" s="75">
        <v>43418</v>
      </c>
      <c r="N832">
        <v>53.0625</v>
      </c>
    </row>
    <row r="833" spans="1:14" x14ac:dyDescent="0.25">
      <c r="A833" s="75">
        <v>43431</v>
      </c>
      <c r="B833" s="82">
        <v>51.625</v>
      </c>
      <c r="M833" s="75">
        <v>43417</v>
      </c>
      <c r="N833">
        <v>51.25</v>
      </c>
    </row>
    <row r="834" spans="1:14" x14ac:dyDescent="0.25">
      <c r="A834" s="75">
        <v>43430</v>
      </c>
      <c r="B834" s="82">
        <v>48.8125</v>
      </c>
      <c r="M834" s="75">
        <v>43416</v>
      </c>
      <c r="N834">
        <v>51.875</v>
      </c>
    </row>
    <row r="835" spans="1:14" x14ac:dyDescent="0.25">
      <c r="A835" s="75">
        <v>43427</v>
      </c>
      <c r="B835" s="82">
        <v>50.0625</v>
      </c>
      <c r="M835" s="75">
        <v>43413</v>
      </c>
      <c r="N835">
        <v>50.9375</v>
      </c>
    </row>
    <row r="836" spans="1:14" x14ac:dyDescent="0.25">
      <c r="A836" s="75">
        <v>43426</v>
      </c>
      <c r="B836" s="82">
        <v>50.4375</v>
      </c>
      <c r="M836" s="75">
        <v>43412</v>
      </c>
      <c r="N836">
        <v>52.0625</v>
      </c>
    </row>
    <row r="837" spans="1:14" x14ac:dyDescent="0.25">
      <c r="A837" s="75">
        <v>43425</v>
      </c>
      <c r="B837" s="82">
        <v>50.3125</v>
      </c>
      <c r="M837" s="75">
        <v>43411</v>
      </c>
      <c r="N837">
        <v>52.125</v>
      </c>
    </row>
    <row r="838" spans="1:14" x14ac:dyDescent="0.25">
      <c r="A838" s="75">
        <v>43424</v>
      </c>
      <c r="B838" s="82">
        <v>51.125</v>
      </c>
      <c r="M838" s="75">
        <v>43409</v>
      </c>
      <c r="N838">
        <v>51.6875</v>
      </c>
    </row>
    <row r="839" spans="1:14" x14ac:dyDescent="0.25">
      <c r="A839" s="75">
        <v>43420</v>
      </c>
      <c r="B839" s="82">
        <v>51.5625</v>
      </c>
      <c r="M839" s="75">
        <v>43406</v>
      </c>
      <c r="N839">
        <v>51.25</v>
      </c>
    </row>
    <row r="840" spans="1:14" x14ac:dyDescent="0.25">
      <c r="A840" s="75">
        <v>43419</v>
      </c>
      <c r="B840" s="82">
        <v>52.25</v>
      </c>
      <c r="M840" s="75">
        <v>43405</v>
      </c>
      <c r="N840">
        <v>53.625</v>
      </c>
    </row>
    <row r="841" spans="1:14" x14ac:dyDescent="0.25">
      <c r="A841" s="75">
        <v>43418</v>
      </c>
      <c r="B841" s="82">
        <v>53.0625</v>
      </c>
      <c r="M841" s="75">
        <v>43404</v>
      </c>
      <c r="N841">
        <v>51.5</v>
      </c>
    </row>
    <row r="842" spans="1:14" x14ac:dyDescent="0.25">
      <c r="A842" s="75">
        <v>43417</v>
      </c>
      <c r="B842" s="82">
        <v>51.25</v>
      </c>
      <c r="M842" s="75">
        <v>43403</v>
      </c>
      <c r="N842">
        <v>53.25</v>
      </c>
    </row>
    <row r="843" spans="1:14" x14ac:dyDescent="0.25">
      <c r="A843" s="75">
        <v>43416</v>
      </c>
      <c r="B843" s="82">
        <v>51.875</v>
      </c>
      <c r="M843" s="75">
        <v>43402</v>
      </c>
      <c r="N843">
        <v>51.4375</v>
      </c>
    </row>
    <row r="844" spans="1:14" x14ac:dyDescent="0.25">
      <c r="A844" s="75">
        <v>43413</v>
      </c>
      <c r="B844" s="82">
        <v>50.9375</v>
      </c>
      <c r="M844" s="75">
        <v>43399</v>
      </c>
      <c r="N844">
        <v>50.25</v>
      </c>
    </row>
    <row r="845" spans="1:14" x14ac:dyDescent="0.25">
      <c r="A845" s="75">
        <v>43412</v>
      </c>
      <c r="B845" s="82">
        <v>52.0625</v>
      </c>
      <c r="M845" s="75">
        <v>43398</v>
      </c>
      <c r="N845">
        <v>53.8125</v>
      </c>
    </row>
    <row r="846" spans="1:14" x14ac:dyDescent="0.25">
      <c r="A846" s="75">
        <v>43411</v>
      </c>
      <c r="B846" s="82">
        <v>52.125</v>
      </c>
      <c r="M846" s="75">
        <v>43397</v>
      </c>
      <c r="N846">
        <v>51.5</v>
      </c>
    </row>
    <row r="847" spans="1:14" x14ac:dyDescent="0.25">
      <c r="A847" s="75">
        <v>43409</v>
      </c>
      <c r="B847" s="82">
        <v>51.6875</v>
      </c>
      <c r="M847" s="75">
        <v>43396</v>
      </c>
      <c r="N847">
        <v>52.5625</v>
      </c>
    </row>
    <row r="848" spans="1:14" x14ac:dyDescent="0.25">
      <c r="A848" s="75">
        <v>43406</v>
      </c>
      <c r="B848" s="82">
        <v>51.25</v>
      </c>
      <c r="M848" s="75">
        <v>43395</v>
      </c>
      <c r="N848">
        <v>51.1875</v>
      </c>
    </row>
    <row r="849" spans="1:14" x14ac:dyDescent="0.25">
      <c r="A849" s="75">
        <v>43405</v>
      </c>
      <c r="B849" s="82">
        <v>53.625</v>
      </c>
      <c r="M849" s="75">
        <v>43392</v>
      </c>
      <c r="N849">
        <v>53.25</v>
      </c>
    </row>
    <row r="850" spans="1:14" x14ac:dyDescent="0.25">
      <c r="A850" s="75">
        <v>43404</v>
      </c>
      <c r="B850" s="82">
        <v>51.5</v>
      </c>
      <c r="M850" s="75">
        <v>43391</v>
      </c>
      <c r="N850">
        <v>53.4375</v>
      </c>
    </row>
    <row r="851" spans="1:14" x14ac:dyDescent="0.25">
      <c r="A851" s="75">
        <v>43403</v>
      </c>
      <c r="B851" s="82">
        <v>53.25</v>
      </c>
      <c r="M851" s="75">
        <v>43390</v>
      </c>
      <c r="N851">
        <v>52.8125</v>
      </c>
    </row>
    <row r="852" spans="1:14" x14ac:dyDescent="0.25">
      <c r="A852" s="75">
        <v>43402</v>
      </c>
      <c r="B852" s="82">
        <v>51.4375</v>
      </c>
      <c r="M852" s="75">
        <v>43389</v>
      </c>
      <c r="N852">
        <v>49.8125</v>
      </c>
    </row>
    <row r="853" spans="1:14" x14ac:dyDescent="0.25">
      <c r="A853" s="75">
        <v>43399</v>
      </c>
      <c r="B853" s="82">
        <v>50.25</v>
      </c>
      <c r="M853" s="75">
        <v>43385</v>
      </c>
      <c r="N853">
        <v>51.375</v>
      </c>
    </row>
    <row r="854" spans="1:14" x14ac:dyDescent="0.25">
      <c r="A854" s="75">
        <v>43398</v>
      </c>
      <c r="B854" s="82">
        <v>53.8125</v>
      </c>
      <c r="M854" s="75">
        <v>43384</v>
      </c>
      <c r="N854">
        <v>48.6875</v>
      </c>
    </row>
    <row r="855" spans="1:14" x14ac:dyDescent="0.25">
      <c r="A855" s="75">
        <v>43397</v>
      </c>
      <c r="B855" s="82">
        <v>51.5</v>
      </c>
      <c r="M855" s="75">
        <v>43383</v>
      </c>
      <c r="N855">
        <v>48.8125</v>
      </c>
    </row>
    <row r="856" spans="1:14" x14ac:dyDescent="0.25">
      <c r="A856" s="75">
        <v>43396</v>
      </c>
      <c r="B856" s="82">
        <v>52.5625</v>
      </c>
      <c r="M856" s="75">
        <v>43382</v>
      </c>
      <c r="N856">
        <v>50.1875</v>
      </c>
    </row>
    <row r="857" spans="1:14" x14ac:dyDescent="0.25">
      <c r="A857" s="75">
        <v>43395</v>
      </c>
      <c r="B857" s="82">
        <v>51.1875</v>
      </c>
      <c r="M857" s="75">
        <v>43381</v>
      </c>
      <c r="N857">
        <v>49</v>
      </c>
    </row>
    <row r="858" spans="1:14" x14ac:dyDescent="0.25">
      <c r="A858" s="75">
        <v>43392</v>
      </c>
      <c r="B858" s="82">
        <v>53.25</v>
      </c>
      <c r="M858" s="75">
        <v>43378</v>
      </c>
      <c r="N858">
        <v>48.6875</v>
      </c>
    </row>
    <row r="859" spans="1:14" x14ac:dyDescent="0.25">
      <c r="A859" s="75">
        <v>43391</v>
      </c>
      <c r="B859" s="82">
        <v>53.4375</v>
      </c>
      <c r="M859" s="75">
        <v>43377</v>
      </c>
      <c r="N859">
        <v>48.6875</v>
      </c>
    </row>
    <row r="860" spans="1:14" x14ac:dyDescent="0.25">
      <c r="A860" s="75">
        <v>43390</v>
      </c>
      <c r="B860" s="82">
        <v>52.8125</v>
      </c>
      <c r="M860" s="75">
        <v>43376</v>
      </c>
      <c r="N860">
        <v>47.25</v>
      </c>
    </row>
    <row r="861" spans="1:14" x14ac:dyDescent="0.25">
      <c r="A861" s="75">
        <v>43389</v>
      </c>
      <c r="B861" s="82">
        <v>49.8125</v>
      </c>
      <c r="M861" s="75">
        <v>43375</v>
      </c>
      <c r="N861">
        <v>47.875</v>
      </c>
    </row>
    <row r="862" spans="1:14" x14ac:dyDescent="0.25">
      <c r="A862" s="75">
        <v>43385</v>
      </c>
      <c r="B862" s="82">
        <v>51.375</v>
      </c>
      <c r="M862" s="75">
        <v>43374</v>
      </c>
      <c r="N862">
        <v>45.4375</v>
      </c>
    </row>
    <row r="863" spans="1:14" x14ac:dyDescent="0.25">
      <c r="A863" s="75">
        <v>43384</v>
      </c>
      <c r="B863" s="82">
        <v>48.6875</v>
      </c>
      <c r="M863" s="75">
        <v>43371</v>
      </c>
      <c r="N863">
        <v>43.3125</v>
      </c>
    </row>
    <row r="864" spans="1:14" x14ac:dyDescent="0.25">
      <c r="A864" s="75">
        <v>43383</v>
      </c>
      <c r="B864" s="82">
        <v>48.8125</v>
      </c>
      <c r="M864" s="75">
        <v>43370</v>
      </c>
      <c r="N864">
        <v>42.75</v>
      </c>
    </row>
    <row r="865" spans="1:14" x14ac:dyDescent="0.25">
      <c r="A865" s="75">
        <v>43382</v>
      </c>
      <c r="B865" s="82">
        <v>50.1875</v>
      </c>
      <c r="M865" s="75">
        <v>43369</v>
      </c>
      <c r="N865">
        <v>42.4375</v>
      </c>
    </row>
    <row r="866" spans="1:14" x14ac:dyDescent="0.25">
      <c r="A866" s="75">
        <v>43381</v>
      </c>
      <c r="B866" s="82">
        <v>49</v>
      </c>
      <c r="M866" s="75">
        <v>43368</v>
      </c>
      <c r="N866">
        <v>44.5</v>
      </c>
    </row>
    <row r="867" spans="1:14" x14ac:dyDescent="0.25">
      <c r="A867" s="75">
        <v>43378</v>
      </c>
      <c r="B867" s="82">
        <v>48.6875</v>
      </c>
      <c r="M867" s="75">
        <v>43367</v>
      </c>
      <c r="N867">
        <v>43.125</v>
      </c>
    </row>
    <row r="868" spans="1:14" x14ac:dyDescent="0.25">
      <c r="A868" s="75">
        <v>43377</v>
      </c>
      <c r="B868" s="82">
        <v>48.6875</v>
      </c>
      <c r="M868" s="75">
        <v>43364</v>
      </c>
      <c r="N868">
        <v>42.6875</v>
      </c>
    </row>
    <row r="869" spans="1:14" x14ac:dyDescent="0.25">
      <c r="A869" s="75">
        <v>43376</v>
      </c>
      <c r="B869" s="82">
        <v>47.25</v>
      </c>
      <c r="M869" s="75">
        <v>43363</v>
      </c>
      <c r="N869">
        <v>43.9375</v>
      </c>
    </row>
    <row r="870" spans="1:14" x14ac:dyDescent="0.25">
      <c r="A870" s="75">
        <v>43375</v>
      </c>
      <c r="B870" s="82">
        <v>47.875</v>
      </c>
      <c r="M870" s="75">
        <v>43362</v>
      </c>
      <c r="N870">
        <v>45.4375</v>
      </c>
    </row>
    <row r="871" spans="1:14" x14ac:dyDescent="0.25">
      <c r="A871" s="75">
        <v>43374</v>
      </c>
      <c r="B871" s="82">
        <v>45.4375</v>
      </c>
      <c r="M871" s="75">
        <v>43361</v>
      </c>
      <c r="N871">
        <v>43.25</v>
      </c>
    </row>
    <row r="872" spans="1:14" x14ac:dyDescent="0.25">
      <c r="A872" s="75">
        <v>43371</v>
      </c>
      <c r="B872" s="82">
        <v>43.3125</v>
      </c>
      <c r="M872" s="75">
        <v>43360</v>
      </c>
      <c r="N872">
        <v>42.4375</v>
      </c>
    </row>
    <row r="873" spans="1:14" x14ac:dyDescent="0.25">
      <c r="A873" s="75">
        <v>43370</v>
      </c>
      <c r="B873" s="82">
        <v>42.75</v>
      </c>
      <c r="M873" s="75">
        <v>43357</v>
      </c>
      <c r="N873">
        <v>40.8125</v>
      </c>
    </row>
    <row r="874" spans="1:14" x14ac:dyDescent="0.25">
      <c r="A874" s="75">
        <v>43369</v>
      </c>
      <c r="B874" s="82">
        <v>42.4375</v>
      </c>
      <c r="M874" s="75">
        <v>43356</v>
      </c>
      <c r="N874">
        <v>41</v>
      </c>
    </row>
    <row r="875" spans="1:14" x14ac:dyDescent="0.25">
      <c r="A875" s="75">
        <v>43368</v>
      </c>
      <c r="B875" s="82">
        <v>44.5</v>
      </c>
      <c r="M875" s="75">
        <v>43355</v>
      </c>
      <c r="N875">
        <v>40.5</v>
      </c>
    </row>
    <row r="876" spans="1:14" x14ac:dyDescent="0.25">
      <c r="A876" s="75">
        <v>43367</v>
      </c>
      <c r="B876" s="82">
        <v>43.125</v>
      </c>
      <c r="M876" s="75">
        <v>43354</v>
      </c>
      <c r="N876">
        <v>40.5</v>
      </c>
    </row>
    <row r="877" spans="1:14" x14ac:dyDescent="0.25">
      <c r="A877" s="75">
        <v>43364</v>
      </c>
      <c r="B877" s="82">
        <v>42.6875</v>
      </c>
      <c r="M877" s="75">
        <v>43353</v>
      </c>
      <c r="N877">
        <v>39.9375</v>
      </c>
    </row>
    <row r="878" spans="1:14" x14ac:dyDescent="0.25">
      <c r="A878" s="75">
        <v>43363</v>
      </c>
      <c r="B878" s="82">
        <v>43.9375</v>
      </c>
      <c r="M878" s="75">
        <v>43350</v>
      </c>
      <c r="N878">
        <v>40.5625</v>
      </c>
    </row>
    <row r="879" spans="1:14" x14ac:dyDescent="0.25">
      <c r="A879" s="75">
        <v>43362</v>
      </c>
      <c r="B879" s="82">
        <v>45.4375</v>
      </c>
      <c r="M879" s="75">
        <v>43349</v>
      </c>
      <c r="N879">
        <v>40.5625</v>
      </c>
    </row>
    <row r="880" spans="1:14" x14ac:dyDescent="0.25">
      <c r="A880" s="75">
        <v>43361</v>
      </c>
      <c r="B880" s="82">
        <v>43.25</v>
      </c>
      <c r="M880" s="75">
        <v>43348</v>
      </c>
      <c r="N880">
        <v>40.3125</v>
      </c>
    </row>
    <row r="881" spans="1:14" x14ac:dyDescent="0.25">
      <c r="A881" s="75">
        <v>43360</v>
      </c>
      <c r="B881" s="82">
        <v>42.4375</v>
      </c>
      <c r="M881" s="75">
        <v>43347</v>
      </c>
      <c r="N881">
        <v>40.0625</v>
      </c>
    </row>
    <row r="882" spans="1:14" x14ac:dyDescent="0.25">
      <c r="A882" s="75">
        <v>43357</v>
      </c>
      <c r="B882" s="82">
        <v>40.8125</v>
      </c>
      <c r="M882" s="75">
        <v>43346</v>
      </c>
      <c r="N882">
        <v>39</v>
      </c>
    </row>
    <row r="883" spans="1:14" x14ac:dyDescent="0.25">
      <c r="A883" s="75">
        <v>43356</v>
      </c>
      <c r="B883" s="82">
        <v>41</v>
      </c>
      <c r="M883" s="75">
        <v>43343</v>
      </c>
      <c r="N883">
        <v>39.4375</v>
      </c>
    </row>
    <row r="884" spans="1:14" x14ac:dyDescent="0.25">
      <c r="A884" s="75">
        <v>43355</v>
      </c>
      <c r="B884" s="82">
        <v>40.5</v>
      </c>
      <c r="M884" s="75">
        <v>43342</v>
      </c>
      <c r="N884">
        <v>36.0625</v>
      </c>
    </row>
    <row r="885" spans="1:14" x14ac:dyDescent="0.25">
      <c r="A885" s="75">
        <v>43354</v>
      </c>
      <c r="B885" s="82">
        <v>40.5</v>
      </c>
      <c r="M885" s="75">
        <v>43341</v>
      </c>
      <c r="N885">
        <v>35.0625</v>
      </c>
    </row>
    <row r="886" spans="1:14" x14ac:dyDescent="0.25">
      <c r="A886" s="75">
        <v>43353</v>
      </c>
      <c r="B886" s="82">
        <v>39.9375</v>
      </c>
      <c r="M886" s="75">
        <v>43340</v>
      </c>
      <c r="N886">
        <v>34.875</v>
      </c>
    </row>
    <row r="887" spans="1:14" x14ac:dyDescent="0.25">
      <c r="A887" s="75">
        <v>43350</v>
      </c>
      <c r="B887" s="82">
        <v>40.5625</v>
      </c>
      <c r="M887" s="75">
        <v>43339</v>
      </c>
      <c r="N887">
        <v>34.625</v>
      </c>
    </row>
    <row r="888" spans="1:14" x14ac:dyDescent="0.25">
      <c r="A888" s="75">
        <v>43349</v>
      </c>
      <c r="B888" s="82">
        <v>40.5625</v>
      </c>
      <c r="M888" s="75">
        <v>43336</v>
      </c>
      <c r="N888">
        <v>35.0625</v>
      </c>
    </row>
    <row r="889" spans="1:14" x14ac:dyDescent="0.25">
      <c r="A889" s="75">
        <v>43348</v>
      </c>
      <c r="B889" s="82">
        <v>40.3125</v>
      </c>
      <c r="M889" s="75">
        <v>43335</v>
      </c>
      <c r="N889">
        <v>35.4375</v>
      </c>
    </row>
    <row r="890" spans="1:14" x14ac:dyDescent="0.25">
      <c r="A890" s="75">
        <v>43347</v>
      </c>
      <c r="B890" s="82">
        <v>40.0625</v>
      </c>
      <c r="M890" s="75">
        <v>43334</v>
      </c>
      <c r="N890">
        <v>34.25</v>
      </c>
    </row>
    <row r="891" spans="1:14" x14ac:dyDescent="0.25">
      <c r="A891" s="75">
        <v>43346</v>
      </c>
      <c r="B891" s="82">
        <v>39</v>
      </c>
      <c r="M891" s="75">
        <v>43333</v>
      </c>
      <c r="N891">
        <v>35.4375</v>
      </c>
    </row>
    <row r="892" spans="1:14" x14ac:dyDescent="0.25">
      <c r="A892" s="75">
        <v>43343</v>
      </c>
      <c r="B892" s="82">
        <v>39.4375</v>
      </c>
      <c r="M892" s="75">
        <v>43329</v>
      </c>
      <c r="N892">
        <v>35.625</v>
      </c>
    </row>
    <row r="893" spans="1:14" x14ac:dyDescent="0.25">
      <c r="A893" s="75">
        <v>43342</v>
      </c>
      <c r="B893" s="82">
        <v>36.0625</v>
      </c>
      <c r="M893" s="75">
        <v>43328</v>
      </c>
      <c r="N893">
        <v>35.4375</v>
      </c>
    </row>
    <row r="894" spans="1:14" x14ac:dyDescent="0.25">
      <c r="A894" s="75">
        <v>43341</v>
      </c>
      <c r="B894" s="82">
        <v>35.0625</v>
      </c>
      <c r="M894" s="75">
        <v>43327</v>
      </c>
      <c r="N894">
        <v>36</v>
      </c>
    </row>
    <row r="895" spans="1:14" x14ac:dyDescent="0.25">
      <c r="A895" s="75">
        <v>43340</v>
      </c>
      <c r="B895" s="82">
        <v>34.875</v>
      </c>
      <c r="M895" s="75">
        <v>43326</v>
      </c>
      <c r="N895">
        <v>35.5</v>
      </c>
    </row>
    <row r="896" spans="1:14" x14ac:dyDescent="0.25">
      <c r="A896" s="75">
        <v>43339</v>
      </c>
      <c r="B896" s="82">
        <v>34.625</v>
      </c>
      <c r="M896" s="75">
        <v>43325</v>
      </c>
      <c r="N896">
        <v>34.75</v>
      </c>
    </row>
    <row r="897" spans="1:14" x14ac:dyDescent="0.25">
      <c r="A897" s="75">
        <v>43336</v>
      </c>
      <c r="B897" s="82">
        <v>35.0625</v>
      </c>
      <c r="M897" s="75">
        <v>43322</v>
      </c>
      <c r="N897">
        <v>33.75</v>
      </c>
    </row>
    <row r="898" spans="1:14" x14ac:dyDescent="0.25">
      <c r="A898" s="75">
        <v>43335</v>
      </c>
      <c r="B898" s="82">
        <v>35.4375</v>
      </c>
      <c r="M898" s="75">
        <v>43321</v>
      </c>
      <c r="N898">
        <v>34.5625</v>
      </c>
    </row>
    <row r="899" spans="1:14" x14ac:dyDescent="0.25">
      <c r="A899" s="75">
        <v>43334</v>
      </c>
      <c r="B899" s="82">
        <v>34.25</v>
      </c>
      <c r="M899" s="75">
        <v>43320</v>
      </c>
      <c r="N899">
        <v>34</v>
      </c>
    </row>
    <row r="900" spans="1:14" x14ac:dyDescent="0.25">
      <c r="A900" s="75">
        <v>43333</v>
      </c>
      <c r="B900" s="82">
        <v>35.4375</v>
      </c>
      <c r="M900" s="75">
        <v>43319</v>
      </c>
      <c r="N900">
        <v>34.8125</v>
      </c>
    </row>
    <row r="901" spans="1:14" x14ac:dyDescent="0.25">
      <c r="A901" s="75">
        <v>43329</v>
      </c>
      <c r="B901" s="82">
        <v>35.625</v>
      </c>
      <c r="M901" s="75">
        <v>43318</v>
      </c>
      <c r="N901">
        <v>34.5625</v>
      </c>
    </row>
    <row r="902" spans="1:14" x14ac:dyDescent="0.25">
      <c r="A902" s="75">
        <v>43328</v>
      </c>
      <c r="B902" s="82">
        <v>35.4375</v>
      </c>
      <c r="M902" s="75">
        <v>43315</v>
      </c>
      <c r="N902">
        <v>34.375</v>
      </c>
    </row>
    <row r="903" spans="1:14" x14ac:dyDescent="0.25">
      <c r="A903" s="75">
        <v>43327</v>
      </c>
      <c r="B903" s="82">
        <v>36</v>
      </c>
      <c r="M903" s="75">
        <v>43314</v>
      </c>
      <c r="N903">
        <v>34.9375</v>
      </c>
    </row>
    <row r="904" spans="1:14" x14ac:dyDescent="0.25">
      <c r="A904" s="75">
        <v>43326</v>
      </c>
      <c r="B904" s="82">
        <v>35.5</v>
      </c>
      <c r="M904" s="75">
        <v>43313</v>
      </c>
      <c r="N904">
        <v>35.125</v>
      </c>
    </row>
    <row r="905" spans="1:14" x14ac:dyDescent="0.25">
      <c r="A905" s="75">
        <v>43325</v>
      </c>
      <c r="B905" s="82">
        <v>34.75</v>
      </c>
      <c r="M905" s="75">
        <v>43312</v>
      </c>
      <c r="N905">
        <v>35.1875</v>
      </c>
    </row>
    <row r="906" spans="1:14" x14ac:dyDescent="0.25">
      <c r="A906" s="75">
        <v>43322</v>
      </c>
      <c r="B906" s="82">
        <v>33.75</v>
      </c>
      <c r="M906" s="75">
        <v>43311</v>
      </c>
      <c r="N906">
        <v>35.1875</v>
      </c>
    </row>
    <row r="907" spans="1:14" x14ac:dyDescent="0.25">
      <c r="A907" s="75">
        <v>43321</v>
      </c>
      <c r="B907" s="82">
        <v>34.5625</v>
      </c>
      <c r="M907" s="75">
        <v>43308</v>
      </c>
      <c r="N907">
        <v>34.3125</v>
      </c>
    </row>
    <row r="908" spans="1:14" x14ac:dyDescent="0.25">
      <c r="A908" s="75">
        <v>43320</v>
      </c>
      <c r="B908" s="82">
        <v>34</v>
      </c>
      <c r="M908" s="75">
        <v>43307</v>
      </c>
      <c r="N908">
        <v>35.1875</v>
      </c>
    </row>
    <row r="909" spans="1:14" x14ac:dyDescent="0.25">
      <c r="A909" s="75">
        <v>43319</v>
      </c>
      <c r="B909" s="82">
        <v>34.8125</v>
      </c>
      <c r="M909" s="75">
        <v>43306</v>
      </c>
      <c r="N909">
        <v>35.25</v>
      </c>
    </row>
    <row r="910" spans="1:14" x14ac:dyDescent="0.25">
      <c r="A910" s="75">
        <v>43318</v>
      </c>
      <c r="B910" s="82">
        <v>34.5625</v>
      </c>
      <c r="M910" s="75">
        <v>43305</v>
      </c>
      <c r="N910">
        <v>35.125</v>
      </c>
    </row>
    <row r="911" spans="1:14" x14ac:dyDescent="0.25">
      <c r="A911" s="75">
        <v>43315</v>
      </c>
      <c r="B911" s="82">
        <v>34.375</v>
      </c>
      <c r="M911" s="75">
        <v>43304</v>
      </c>
      <c r="N911">
        <v>34.5625</v>
      </c>
    </row>
    <row r="912" spans="1:14" x14ac:dyDescent="0.25">
      <c r="A912" s="75">
        <v>43314</v>
      </c>
      <c r="B912" s="82">
        <v>34.9375</v>
      </c>
      <c r="M912" s="75">
        <v>43301</v>
      </c>
      <c r="N912">
        <v>35.5625</v>
      </c>
    </row>
    <row r="913" spans="1:14" x14ac:dyDescent="0.25">
      <c r="A913" s="75">
        <v>43313</v>
      </c>
      <c r="B913" s="82">
        <v>35.125</v>
      </c>
      <c r="M913" s="75">
        <v>43300</v>
      </c>
      <c r="N913">
        <v>36.125</v>
      </c>
    </row>
    <row r="914" spans="1:14" x14ac:dyDescent="0.25">
      <c r="A914" s="75">
        <v>43312</v>
      </c>
      <c r="B914" s="82">
        <v>35.1875</v>
      </c>
      <c r="M914" s="75">
        <v>43299</v>
      </c>
      <c r="N914">
        <v>36.0625</v>
      </c>
    </row>
    <row r="915" spans="1:14" x14ac:dyDescent="0.25">
      <c r="A915" s="75">
        <v>43311</v>
      </c>
      <c r="B915" s="82">
        <v>35.1875</v>
      </c>
      <c r="M915" s="75">
        <v>43298</v>
      </c>
      <c r="N915">
        <v>34.6875</v>
      </c>
    </row>
    <row r="916" spans="1:14" x14ac:dyDescent="0.25">
      <c r="A916" s="75">
        <v>43308</v>
      </c>
      <c r="B916" s="82">
        <v>34.3125</v>
      </c>
      <c r="M916" s="75">
        <v>43297</v>
      </c>
      <c r="N916">
        <v>34.375</v>
      </c>
    </row>
    <row r="917" spans="1:14" x14ac:dyDescent="0.25">
      <c r="A917" s="75">
        <v>43307</v>
      </c>
      <c r="B917" s="82">
        <v>35.1875</v>
      </c>
      <c r="M917" s="75">
        <v>43294</v>
      </c>
      <c r="N917">
        <v>34.8125</v>
      </c>
    </row>
    <row r="918" spans="1:14" x14ac:dyDescent="0.25">
      <c r="A918" s="75">
        <v>43306</v>
      </c>
      <c r="B918" s="82">
        <v>35.25</v>
      </c>
      <c r="M918" s="75">
        <v>43293</v>
      </c>
      <c r="N918">
        <v>33.75</v>
      </c>
    </row>
    <row r="919" spans="1:14" x14ac:dyDescent="0.25">
      <c r="A919" s="75">
        <v>43305</v>
      </c>
      <c r="B919" s="82">
        <v>35.125</v>
      </c>
      <c r="M919" s="75">
        <v>43292</v>
      </c>
      <c r="N919">
        <v>33.5</v>
      </c>
    </row>
    <row r="920" spans="1:14" x14ac:dyDescent="0.25">
      <c r="A920" s="75">
        <v>43304</v>
      </c>
      <c r="B920" s="82">
        <v>34.5625</v>
      </c>
      <c r="M920" s="75">
        <v>43291</v>
      </c>
      <c r="N920">
        <v>33.375</v>
      </c>
    </row>
    <row r="921" spans="1:14" x14ac:dyDescent="0.25">
      <c r="A921" s="75">
        <v>43301</v>
      </c>
      <c r="B921" s="82">
        <v>35.5625</v>
      </c>
      <c r="M921" s="75">
        <v>43287</v>
      </c>
      <c r="N921">
        <v>33.8125</v>
      </c>
    </row>
    <row r="922" spans="1:14" x14ac:dyDescent="0.25">
      <c r="A922" s="75">
        <v>43300</v>
      </c>
      <c r="B922" s="82">
        <v>36.125</v>
      </c>
      <c r="M922" s="75">
        <v>43286</v>
      </c>
      <c r="N922">
        <v>33.9375</v>
      </c>
    </row>
    <row r="923" spans="1:14" x14ac:dyDescent="0.25">
      <c r="A923" s="75">
        <v>43299</v>
      </c>
      <c r="B923" s="82">
        <v>36.0625</v>
      </c>
      <c r="M923" s="75">
        <v>43285</v>
      </c>
      <c r="N923">
        <v>33.375</v>
      </c>
    </row>
    <row r="924" spans="1:14" x14ac:dyDescent="0.25">
      <c r="A924" s="75">
        <v>43298</v>
      </c>
      <c r="B924" s="82">
        <v>34.6875</v>
      </c>
      <c r="M924" s="75">
        <v>43284</v>
      </c>
      <c r="N924">
        <v>33.75</v>
      </c>
    </row>
    <row r="925" spans="1:14" x14ac:dyDescent="0.25">
      <c r="A925" s="75">
        <v>43297</v>
      </c>
      <c r="B925" s="82">
        <v>34.375</v>
      </c>
      <c r="M925" s="75">
        <v>43283</v>
      </c>
      <c r="N925">
        <v>33</v>
      </c>
    </row>
    <row r="926" spans="1:14" x14ac:dyDescent="0.25">
      <c r="A926" s="75">
        <v>43294</v>
      </c>
      <c r="B926" s="82">
        <v>34.8125</v>
      </c>
      <c r="M926" s="75">
        <v>43280</v>
      </c>
      <c r="N926">
        <v>32.6875</v>
      </c>
    </row>
    <row r="927" spans="1:14" x14ac:dyDescent="0.25">
      <c r="A927" s="75">
        <v>43293</v>
      </c>
      <c r="B927" s="82">
        <v>33.75</v>
      </c>
      <c r="M927" s="75">
        <v>43279</v>
      </c>
      <c r="N927">
        <v>32.5625</v>
      </c>
    </row>
    <row r="928" spans="1:14" x14ac:dyDescent="0.25">
      <c r="A928" s="75">
        <v>43292</v>
      </c>
      <c r="B928" s="82">
        <v>33.5</v>
      </c>
      <c r="M928" s="75">
        <v>43278</v>
      </c>
      <c r="N928">
        <v>31.875</v>
      </c>
    </row>
    <row r="929" spans="1:14" x14ac:dyDescent="0.25">
      <c r="A929" s="75">
        <v>43291</v>
      </c>
      <c r="B929" s="82">
        <v>33.375</v>
      </c>
      <c r="M929" s="75">
        <v>43277</v>
      </c>
      <c r="N929">
        <v>32.375</v>
      </c>
    </row>
    <row r="930" spans="1:14" x14ac:dyDescent="0.25">
      <c r="A930" s="75">
        <v>43287</v>
      </c>
      <c r="B930" s="82">
        <v>33.8125</v>
      </c>
      <c r="M930" s="75">
        <v>43276</v>
      </c>
      <c r="N930">
        <v>32.875</v>
      </c>
    </row>
    <row r="931" spans="1:14" x14ac:dyDescent="0.25">
      <c r="A931" s="75">
        <v>43286</v>
      </c>
      <c r="B931" s="82">
        <v>33.9375</v>
      </c>
      <c r="M931" s="75">
        <v>43273</v>
      </c>
      <c r="N931">
        <v>31.75</v>
      </c>
    </row>
    <row r="932" spans="1:14" x14ac:dyDescent="0.25">
      <c r="A932" s="75">
        <v>43285</v>
      </c>
      <c r="B932" s="82">
        <v>33.375</v>
      </c>
      <c r="M932" s="75">
        <v>43272</v>
      </c>
      <c r="N932">
        <v>32.0625</v>
      </c>
    </row>
    <row r="933" spans="1:14" x14ac:dyDescent="0.25">
      <c r="A933" s="75">
        <v>43284</v>
      </c>
      <c r="B933" s="82">
        <v>33.75</v>
      </c>
      <c r="M933" s="75">
        <v>43270</v>
      </c>
      <c r="N933">
        <v>31.75</v>
      </c>
    </row>
    <row r="934" spans="1:14" x14ac:dyDescent="0.25">
      <c r="A934" s="75">
        <v>43283</v>
      </c>
      <c r="B934" s="82">
        <v>33</v>
      </c>
      <c r="M934" s="75">
        <v>43269</v>
      </c>
      <c r="N934">
        <v>30.6875</v>
      </c>
    </row>
    <row r="935" spans="1:14" x14ac:dyDescent="0.25">
      <c r="A935" s="75">
        <v>43280</v>
      </c>
      <c r="B935" s="82">
        <v>32.6875</v>
      </c>
      <c r="M935" s="75">
        <v>43266</v>
      </c>
      <c r="N935">
        <v>29.3125</v>
      </c>
    </row>
    <row r="936" spans="1:14" x14ac:dyDescent="0.25">
      <c r="A936" s="75">
        <v>43279</v>
      </c>
      <c r="B936" s="82">
        <v>32.5625</v>
      </c>
      <c r="M936" s="75">
        <v>43265</v>
      </c>
      <c r="N936">
        <v>29.4375</v>
      </c>
    </row>
    <row r="937" spans="1:14" x14ac:dyDescent="0.25">
      <c r="A937" s="75">
        <v>43278</v>
      </c>
      <c r="B937" s="82">
        <v>31.875</v>
      </c>
      <c r="M937" s="75">
        <v>43264</v>
      </c>
      <c r="N937">
        <v>29.8125</v>
      </c>
    </row>
    <row r="938" spans="1:14" x14ac:dyDescent="0.25">
      <c r="A938" s="75">
        <v>43277</v>
      </c>
      <c r="B938" s="82">
        <v>32.375</v>
      </c>
      <c r="M938" s="75">
        <v>43263</v>
      </c>
      <c r="N938">
        <v>29.75</v>
      </c>
    </row>
    <row r="939" spans="1:14" x14ac:dyDescent="0.25">
      <c r="A939" s="75">
        <v>43276</v>
      </c>
      <c r="B939" s="82">
        <v>32.875</v>
      </c>
      <c r="M939" s="75">
        <v>43262</v>
      </c>
      <c r="N939">
        <v>28.9375</v>
      </c>
    </row>
    <row r="940" spans="1:14" x14ac:dyDescent="0.25">
      <c r="A940" s="75">
        <v>43273</v>
      </c>
      <c r="B940" s="82">
        <v>31.75</v>
      </c>
      <c r="M940" s="75">
        <v>43259</v>
      </c>
      <c r="N940">
        <v>29.4375</v>
      </c>
    </row>
    <row r="941" spans="1:14" x14ac:dyDescent="0.25">
      <c r="A941" s="75">
        <v>43272</v>
      </c>
      <c r="B941" s="82">
        <v>32.0625</v>
      </c>
      <c r="M941" s="75">
        <v>43258</v>
      </c>
      <c r="N941">
        <v>29.1875</v>
      </c>
    </row>
    <row r="942" spans="1:14" x14ac:dyDescent="0.25">
      <c r="A942" s="75">
        <v>43270</v>
      </c>
      <c r="B942" s="82">
        <v>31.75</v>
      </c>
      <c r="M942" s="75">
        <v>43257</v>
      </c>
      <c r="N942">
        <v>29.3125</v>
      </c>
    </row>
    <row r="943" spans="1:14" x14ac:dyDescent="0.25">
      <c r="A943" s="75">
        <v>43269</v>
      </c>
      <c r="B943" s="82">
        <v>30.6875</v>
      </c>
      <c r="M943" s="75">
        <v>43256</v>
      </c>
      <c r="N943">
        <v>29.4375</v>
      </c>
    </row>
    <row r="944" spans="1:14" x14ac:dyDescent="0.25">
      <c r="A944" s="75">
        <v>43266</v>
      </c>
      <c r="B944" s="82">
        <v>29.3125</v>
      </c>
      <c r="M944" s="75">
        <v>43255</v>
      </c>
      <c r="N944">
        <v>28.8125</v>
      </c>
    </row>
    <row r="945" spans="1:14" x14ac:dyDescent="0.25">
      <c r="A945" s="75">
        <v>43265</v>
      </c>
      <c r="B945" s="82">
        <v>29.4375</v>
      </c>
      <c r="M945" s="75">
        <v>43252</v>
      </c>
      <c r="N945">
        <v>29.25</v>
      </c>
    </row>
    <row r="946" spans="1:14" x14ac:dyDescent="0.25">
      <c r="A946" s="75">
        <v>43264</v>
      </c>
      <c r="B946" s="82">
        <v>29.8125</v>
      </c>
      <c r="M946" s="75">
        <v>43251</v>
      </c>
      <c r="N946">
        <v>30</v>
      </c>
    </row>
    <row r="947" spans="1:14" x14ac:dyDescent="0.25">
      <c r="A947" s="75">
        <v>43263</v>
      </c>
      <c r="B947" s="82">
        <v>29.75</v>
      </c>
      <c r="M947" s="75">
        <v>43250</v>
      </c>
      <c r="N947">
        <v>29.4375</v>
      </c>
    </row>
    <row r="948" spans="1:14" x14ac:dyDescent="0.25">
      <c r="A948" s="75">
        <v>43262</v>
      </c>
      <c r="B948" s="82">
        <v>28.9375</v>
      </c>
      <c r="M948" s="75">
        <v>43249</v>
      </c>
      <c r="N948">
        <v>29</v>
      </c>
    </row>
    <row r="949" spans="1:14" x14ac:dyDescent="0.25">
      <c r="A949" s="75">
        <v>43259</v>
      </c>
      <c r="B949" s="82">
        <v>29.4375</v>
      </c>
      <c r="M949" s="75">
        <v>43248</v>
      </c>
      <c r="N949">
        <v>28.25</v>
      </c>
    </row>
    <row r="950" spans="1:14" x14ac:dyDescent="0.25">
      <c r="A950" s="75">
        <v>43258</v>
      </c>
      <c r="B950" s="82">
        <v>29.1875</v>
      </c>
      <c r="M950" s="75">
        <v>43244</v>
      </c>
      <c r="N950">
        <v>28.5</v>
      </c>
    </row>
    <row r="951" spans="1:14" x14ac:dyDescent="0.25">
      <c r="A951" s="75">
        <v>43257</v>
      </c>
      <c r="B951" s="82">
        <v>29.3125</v>
      </c>
      <c r="M951" s="75">
        <v>43243</v>
      </c>
      <c r="N951">
        <v>28.1875</v>
      </c>
    </row>
    <row r="952" spans="1:14" x14ac:dyDescent="0.25">
      <c r="A952" s="75">
        <v>43256</v>
      </c>
      <c r="B952" s="82">
        <v>29.4375</v>
      </c>
      <c r="M952" s="75">
        <v>43242</v>
      </c>
      <c r="N952">
        <v>29.5</v>
      </c>
    </row>
    <row r="953" spans="1:14" x14ac:dyDescent="0.25">
      <c r="A953" s="75">
        <v>43255</v>
      </c>
      <c r="B953" s="82">
        <v>28.8125</v>
      </c>
      <c r="M953" s="75">
        <v>43241</v>
      </c>
      <c r="N953">
        <v>29</v>
      </c>
    </row>
    <row r="954" spans="1:14" x14ac:dyDescent="0.25">
      <c r="A954" s="75">
        <v>43252</v>
      </c>
      <c r="B954" s="82">
        <v>29.25</v>
      </c>
      <c r="M954" s="75">
        <v>43238</v>
      </c>
      <c r="N954">
        <v>29.25</v>
      </c>
    </row>
    <row r="955" spans="1:14" x14ac:dyDescent="0.25">
      <c r="A955" s="75">
        <v>43251</v>
      </c>
      <c r="B955" s="82">
        <v>30</v>
      </c>
      <c r="M955" s="75">
        <v>43237</v>
      </c>
      <c r="N955">
        <v>30.125</v>
      </c>
    </row>
    <row r="956" spans="1:14" x14ac:dyDescent="0.25">
      <c r="A956" s="75">
        <v>43250</v>
      </c>
      <c r="B956" s="82">
        <v>29.4375</v>
      </c>
      <c r="M956" s="75">
        <v>43236</v>
      </c>
      <c r="N956">
        <v>29.25</v>
      </c>
    </row>
    <row r="957" spans="1:14" x14ac:dyDescent="0.25">
      <c r="A957" s="75">
        <v>43249</v>
      </c>
      <c r="B957" s="82">
        <v>29</v>
      </c>
      <c r="M957" s="75">
        <v>43235</v>
      </c>
      <c r="N957">
        <v>31.125</v>
      </c>
    </row>
    <row r="958" spans="1:14" x14ac:dyDescent="0.25">
      <c r="A958" s="75">
        <v>43248</v>
      </c>
      <c r="B958" s="82">
        <v>28.25</v>
      </c>
      <c r="M958" s="75">
        <v>43234</v>
      </c>
      <c r="N958">
        <v>28.6875</v>
      </c>
    </row>
    <row r="959" spans="1:14" x14ac:dyDescent="0.25">
      <c r="A959" s="75">
        <v>43244</v>
      </c>
      <c r="B959" s="82">
        <v>28.5</v>
      </c>
      <c r="M959" s="75">
        <v>43231</v>
      </c>
      <c r="N959">
        <v>28.625</v>
      </c>
    </row>
    <row r="960" spans="1:14" x14ac:dyDescent="0.25">
      <c r="A960" s="75">
        <v>43243</v>
      </c>
      <c r="B960" s="82">
        <v>28.1875</v>
      </c>
      <c r="M960" s="75">
        <v>43230</v>
      </c>
      <c r="N960">
        <v>29.0625</v>
      </c>
    </row>
    <row r="961" spans="1:14" x14ac:dyDescent="0.25">
      <c r="A961" s="75">
        <v>43242</v>
      </c>
      <c r="B961" s="82">
        <v>29.5</v>
      </c>
      <c r="M961" s="75">
        <v>43229</v>
      </c>
      <c r="N961">
        <v>28.6875</v>
      </c>
    </row>
    <row r="962" spans="1:14" x14ac:dyDescent="0.25">
      <c r="A962" s="75">
        <v>43241</v>
      </c>
      <c r="B962" s="82">
        <v>29</v>
      </c>
      <c r="M962" s="75">
        <v>43228</v>
      </c>
      <c r="N962">
        <v>28.25</v>
      </c>
    </row>
    <row r="963" spans="1:14" x14ac:dyDescent="0.25">
      <c r="A963" s="75">
        <v>43238</v>
      </c>
      <c r="B963" s="82">
        <v>29.25</v>
      </c>
      <c r="M963" s="75">
        <v>43227</v>
      </c>
      <c r="N963">
        <v>26.0625</v>
      </c>
    </row>
    <row r="964" spans="1:14" x14ac:dyDescent="0.25">
      <c r="A964" s="75">
        <v>43237</v>
      </c>
      <c r="B964" s="82">
        <v>30.125</v>
      </c>
      <c r="M964" s="75">
        <v>43224</v>
      </c>
      <c r="N964">
        <v>25.75</v>
      </c>
    </row>
    <row r="965" spans="1:14" x14ac:dyDescent="0.25">
      <c r="A965" s="75">
        <v>43236</v>
      </c>
      <c r="B965" s="82">
        <v>29.25</v>
      </c>
      <c r="M965" s="75">
        <v>43223</v>
      </c>
      <c r="N965">
        <v>23.75</v>
      </c>
    </row>
    <row r="966" spans="1:14" x14ac:dyDescent="0.25">
      <c r="A966" s="75">
        <v>43235</v>
      </c>
      <c r="B966" s="82">
        <v>31.125</v>
      </c>
      <c r="M966" s="75">
        <v>43222</v>
      </c>
      <c r="N966">
        <v>23.5</v>
      </c>
    </row>
    <row r="967" spans="1:14" x14ac:dyDescent="0.25">
      <c r="A967" s="75">
        <v>43234</v>
      </c>
      <c r="B967" s="82">
        <v>28.6875</v>
      </c>
      <c r="M967" s="75">
        <v>43217</v>
      </c>
      <c r="N967">
        <v>22.8125</v>
      </c>
    </row>
    <row r="968" spans="1:14" x14ac:dyDescent="0.25">
      <c r="A968" s="75">
        <v>43231</v>
      </c>
      <c r="B968" s="82">
        <v>28.625</v>
      </c>
      <c r="M968" s="75">
        <v>43216</v>
      </c>
      <c r="N968">
        <v>22.4375</v>
      </c>
    </row>
    <row r="969" spans="1:14" x14ac:dyDescent="0.25">
      <c r="A969" s="75">
        <v>43230</v>
      </c>
      <c r="B969" s="82">
        <v>29.0625</v>
      </c>
      <c r="M969" s="75">
        <v>43215</v>
      </c>
      <c r="N969">
        <v>22.75</v>
      </c>
    </row>
    <row r="970" spans="1:14" x14ac:dyDescent="0.25">
      <c r="A970" s="75">
        <v>43229</v>
      </c>
      <c r="B970" s="82">
        <v>28.6875</v>
      </c>
      <c r="M970" s="75">
        <v>43214</v>
      </c>
      <c r="N970">
        <v>23.0625</v>
      </c>
    </row>
    <row r="971" spans="1:14" x14ac:dyDescent="0.25">
      <c r="A971" s="75">
        <v>43228</v>
      </c>
      <c r="B971" s="82">
        <v>28.25</v>
      </c>
      <c r="M971" s="75">
        <v>43213</v>
      </c>
      <c r="N971">
        <v>22.6875</v>
      </c>
    </row>
    <row r="972" spans="1:14" x14ac:dyDescent="0.25">
      <c r="A972" s="75">
        <v>43227</v>
      </c>
      <c r="B972" s="82">
        <v>26.0625</v>
      </c>
      <c r="M972" s="75">
        <v>43210</v>
      </c>
      <c r="N972">
        <v>23</v>
      </c>
    </row>
    <row r="973" spans="1:14" x14ac:dyDescent="0.25">
      <c r="A973" s="75">
        <v>43224</v>
      </c>
      <c r="B973" s="82">
        <v>25.75</v>
      </c>
      <c r="M973" s="75">
        <v>43209</v>
      </c>
      <c r="N973">
        <v>22.75</v>
      </c>
    </row>
    <row r="974" spans="1:14" x14ac:dyDescent="0.25">
      <c r="A974" s="75">
        <v>43223</v>
      </c>
      <c r="B974" s="82">
        <v>23.75</v>
      </c>
      <c r="M974" s="75">
        <v>43208</v>
      </c>
      <c r="N974">
        <v>23</v>
      </c>
    </row>
    <row r="975" spans="1:14" x14ac:dyDescent="0.25">
      <c r="A975" s="75">
        <v>43222</v>
      </c>
      <c r="B975" s="82">
        <v>23.5</v>
      </c>
      <c r="M975" s="75">
        <v>43207</v>
      </c>
      <c r="N975">
        <v>23.5</v>
      </c>
    </row>
    <row r="976" spans="1:14" x14ac:dyDescent="0.25">
      <c r="A976" s="75">
        <v>43217</v>
      </c>
      <c r="B976" s="82">
        <v>22.8125</v>
      </c>
      <c r="M976" s="75">
        <v>43206</v>
      </c>
      <c r="N976">
        <v>22.75</v>
      </c>
    </row>
    <row r="977" spans="1:14" x14ac:dyDescent="0.25">
      <c r="A977" s="75">
        <v>43216</v>
      </c>
      <c r="B977" s="82">
        <v>22.4375</v>
      </c>
      <c r="M977" s="75">
        <v>43203</v>
      </c>
      <c r="N977">
        <v>22.8125</v>
      </c>
    </row>
    <row r="978" spans="1:14" x14ac:dyDescent="0.25">
      <c r="A978" s="75">
        <v>43215</v>
      </c>
      <c r="B978" s="82">
        <v>22.75</v>
      </c>
      <c r="M978" s="75">
        <v>43202</v>
      </c>
      <c r="N978">
        <v>22.8125</v>
      </c>
    </row>
    <row r="979" spans="1:14" x14ac:dyDescent="0.25">
      <c r="A979" s="75">
        <v>43214</v>
      </c>
      <c r="B979" s="82">
        <v>23.0625</v>
      </c>
      <c r="M979" s="75">
        <v>43201</v>
      </c>
      <c r="N979">
        <v>22.5</v>
      </c>
    </row>
    <row r="980" spans="1:14" x14ac:dyDescent="0.25">
      <c r="A980" s="75">
        <v>43213</v>
      </c>
      <c r="B980" s="82">
        <v>22.6875</v>
      </c>
      <c r="M980" s="75">
        <v>43200</v>
      </c>
      <c r="N980">
        <v>22.875</v>
      </c>
    </row>
    <row r="981" spans="1:14" x14ac:dyDescent="0.25">
      <c r="A981" s="75">
        <v>43210</v>
      </c>
      <c r="B981" s="82">
        <v>23</v>
      </c>
      <c r="M981" s="75">
        <v>43199</v>
      </c>
      <c r="N981">
        <v>22.6875</v>
      </c>
    </row>
    <row r="982" spans="1:14" x14ac:dyDescent="0.25">
      <c r="A982" s="75">
        <v>43209</v>
      </c>
      <c r="B982" s="82">
        <v>22.75</v>
      </c>
      <c r="M982" s="75">
        <v>43196</v>
      </c>
      <c r="N982">
        <v>22.625</v>
      </c>
    </row>
    <row r="983" spans="1:14" x14ac:dyDescent="0.25">
      <c r="A983" s="75">
        <v>43208</v>
      </c>
      <c r="B983" s="82">
        <v>23</v>
      </c>
      <c r="M983" s="75">
        <v>43195</v>
      </c>
      <c r="N983">
        <v>22.875</v>
      </c>
    </row>
    <row r="984" spans="1:14" x14ac:dyDescent="0.25">
      <c r="A984" s="75">
        <v>43207</v>
      </c>
      <c r="B984" s="82">
        <v>23.5</v>
      </c>
      <c r="M984" s="75">
        <v>43194</v>
      </c>
      <c r="N984">
        <v>22.8125</v>
      </c>
    </row>
    <row r="985" spans="1:14" x14ac:dyDescent="0.25">
      <c r="A985" s="75">
        <v>43206</v>
      </c>
      <c r="B985" s="82">
        <v>22.75</v>
      </c>
      <c r="M985" s="75">
        <v>43193</v>
      </c>
      <c r="N985">
        <v>22.75</v>
      </c>
    </row>
    <row r="986" spans="1:14" x14ac:dyDescent="0.25">
      <c r="A986" s="75">
        <v>43203</v>
      </c>
      <c r="B986" s="82">
        <v>22.8125</v>
      </c>
      <c r="M986" s="75">
        <v>43187</v>
      </c>
      <c r="N986">
        <v>22.5625</v>
      </c>
    </row>
    <row r="987" spans="1:14" x14ac:dyDescent="0.25">
      <c r="A987" s="75">
        <v>43202</v>
      </c>
      <c r="B987" s="82">
        <v>22.8125</v>
      </c>
      <c r="M987" s="75">
        <v>43186</v>
      </c>
      <c r="N987">
        <v>22.4375</v>
      </c>
    </row>
    <row r="988" spans="1:14" x14ac:dyDescent="0.25">
      <c r="A988" s="75">
        <v>43201</v>
      </c>
      <c r="B988" s="82">
        <v>22.5</v>
      </c>
      <c r="M988" s="75">
        <v>43185</v>
      </c>
      <c r="N988">
        <v>22.6875</v>
      </c>
    </row>
    <row r="989" spans="1:14" x14ac:dyDescent="0.25">
      <c r="A989" s="75">
        <v>43200</v>
      </c>
      <c r="B989" s="82">
        <v>22.875</v>
      </c>
      <c r="M989" s="75">
        <v>43182</v>
      </c>
      <c r="N989">
        <v>22.6875</v>
      </c>
    </row>
    <row r="990" spans="1:14" x14ac:dyDescent="0.25">
      <c r="A990" s="75">
        <v>43199</v>
      </c>
      <c r="B990" s="82">
        <v>22.6875</v>
      </c>
      <c r="M990" s="75">
        <v>43181</v>
      </c>
      <c r="N990">
        <v>23.125</v>
      </c>
    </row>
    <row r="991" spans="1:14" x14ac:dyDescent="0.25">
      <c r="A991" s="75">
        <v>43196</v>
      </c>
      <c r="B991" s="82">
        <v>22.625</v>
      </c>
      <c r="M991" s="75">
        <v>43180</v>
      </c>
      <c r="N991">
        <v>23.3125</v>
      </c>
    </row>
    <row r="992" spans="1:14" x14ac:dyDescent="0.25">
      <c r="A992" s="75">
        <v>43195</v>
      </c>
      <c r="B992" s="82">
        <v>22.875</v>
      </c>
      <c r="M992" s="75">
        <v>43179</v>
      </c>
      <c r="N992">
        <v>22.9375</v>
      </c>
    </row>
    <row r="993" spans="1:14" x14ac:dyDescent="0.25">
      <c r="A993" s="75">
        <v>43194</v>
      </c>
      <c r="B993" s="82">
        <v>22.8125</v>
      </c>
      <c r="M993" s="75">
        <v>43178</v>
      </c>
      <c r="N993">
        <v>22.8125</v>
      </c>
    </row>
    <row r="994" spans="1:14" x14ac:dyDescent="0.25">
      <c r="A994" s="75">
        <v>43193</v>
      </c>
      <c r="B994" s="82">
        <v>22.75</v>
      </c>
      <c r="M994" s="75">
        <v>43175</v>
      </c>
      <c r="N994">
        <v>22.75</v>
      </c>
    </row>
    <row r="995" spans="1:14" x14ac:dyDescent="0.25">
      <c r="A995" s="75">
        <v>43187</v>
      </c>
      <c r="B995" s="82">
        <v>22.5625</v>
      </c>
      <c r="M995" s="75">
        <v>43174</v>
      </c>
      <c r="N995">
        <v>22.5</v>
      </c>
    </row>
    <row r="996" spans="1:14" x14ac:dyDescent="0.25">
      <c r="A996" s="75">
        <v>43186</v>
      </c>
      <c r="B996" s="82">
        <v>22.4375</v>
      </c>
      <c r="M996" s="75">
        <v>43173</v>
      </c>
      <c r="N996">
        <v>23.0625</v>
      </c>
    </row>
    <row r="997" spans="1:14" x14ac:dyDescent="0.25">
      <c r="A997" s="75">
        <v>43185</v>
      </c>
      <c r="B997" s="82">
        <v>22.6875</v>
      </c>
      <c r="M997" s="75">
        <v>43172</v>
      </c>
      <c r="N997">
        <v>23</v>
      </c>
    </row>
    <row r="998" spans="1:14" x14ac:dyDescent="0.25">
      <c r="A998" s="75">
        <v>43182</v>
      </c>
      <c r="B998" s="82">
        <v>22.6875</v>
      </c>
      <c r="M998" s="75">
        <v>43171</v>
      </c>
      <c r="N998">
        <v>22.5625</v>
      </c>
    </row>
    <row r="999" spans="1:14" x14ac:dyDescent="0.25">
      <c r="A999" s="75">
        <v>43181</v>
      </c>
      <c r="B999" s="82">
        <v>23.125</v>
      </c>
      <c r="M999" s="75">
        <v>43168</v>
      </c>
      <c r="N999">
        <v>22.75</v>
      </c>
    </row>
    <row r="1000" spans="1:14" x14ac:dyDescent="0.25">
      <c r="A1000" s="75">
        <v>43180</v>
      </c>
      <c r="B1000" s="82">
        <v>23.3125</v>
      </c>
      <c r="M1000" s="75">
        <v>43167</v>
      </c>
      <c r="N1000">
        <v>22.8125</v>
      </c>
    </row>
    <row r="1001" spans="1:14" x14ac:dyDescent="0.25">
      <c r="A1001" s="75">
        <v>43179</v>
      </c>
      <c r="B1001" s="82">
        <v>22.9375</v>
      </c>
      <c r="M1001" s="75">
        <v>43166</v>
      </c>
      <c r="N1001">
        <v>22.625</v>
      </c>
    </row>
    <row r="1002" spans="1:14" x14ac:dyDescent="0.25">
      <c r="A1002" s="75">
        <v>43178</v>
      </c>
      <c r="B1002" s="82">
        <v>22.8125</v>
      </c>
      <c r="M1002" s="75">
        <v>43165</v>
      </c>
      <c r="N1002">
        <v>23.0625</v>
      </c>
    </row>
    <row r="1003" spans="1:14" x14ac:dyDescent="0.25">
      <c r="A1003" s="75">
        <v>43175</v>
      </c>
      <c r="B1003" s="82">
        <v>22.75</v>
      </c>
      <c r="M1003" s="75">
        <v>43164</v>
      </c>
      <c r="N1003">
        <v>22.75</v>
      </c>
    </row>
    <row r="1004" spans="1:14" x14ac:dyDescent="0.25">
      <c r="A1004" s="75">
        <v>43174</v>
      </c>
      <c r="B1004" s="82">
        <v>22.5</v>
      </c>
      <c r="M1004" s="75">
        <v>43161</v>
      </c>
      <c r="N1004">
        <v>22.9375</v>
      </c>
    </row>
    <row r="1005" spans="1:14" x14ac:dyDescent="0.25">
      <c r="A1005" s="75">
        <v>43173</v>
      </c>
      <c r="B1005" s="82">
        <v>23.0625</v>
      </c>
      <c r="M1005" s="75">
        <v>43160</v>
      </c>
      <c r="N1005">
        <v>22.875</v>
      </c>
    </row>
    <row r="1006" spans="1:14" x14ac:dyDescent="0.25">
      <c r="A1006" s="75">
        <v>43172</v>
      </c>
      <c r="B1006" s="82">
        <v>23</v>
      </c>
      <c r="M1006" s="75">
        <v>43159</v>
      </c>
      <c r="N1006">
        <v>22.8125</v>
      </c>
    </row>
    <row r="1007" spans="1:14" x14ac:dyDescent="0.25">
      <c r="A1007" s="75">
        <v>43171</v>
      </c>
      <c r="B1007" s="82">
        <v>22.5625</v>
      </c>
      <c r="M1007" s="75">
        <v>43158</v>
      </c>
      <c r="N1007">
        <v>22.9375</v>
      </c>
    </row>
    <row r="1008" spans="1:14" x14ac:dyDescent="0.25">
      <c r="A1008" s="75">
        <v>43168</v>
      </c>
      <c r="B1008" s="82">
        <v>22.75</v>
      </c>
      <c r="M1008" s="75">
        <v>43157</v>
      </c>
      <c r="N1008">
        <v>22.4375</v>
      </c>
    </row>
    <row r="1009" spans="1:14" x14ac:dyDescent="0.25">
      <c r="A1009" s="75">
        <v>43167</v>
      </c>
      <c r="B1009" s="82">
        <v>22.8125</v>
      </c>
      <c r="M1009" s="75">
        <v>43154</v>
      </c>
      <c r="N1009">
        <v>22.8125</v>
      </c>
    </row>
    <row r="1010" spans="1:14" x14ac:dyDescent="0.25">
      <c r="A1010" s="75">
        <v>43166</v>
      </c>
      <c r="B1010" s="82">
        <v>22.625</v>
      </c>
      <c r="M1010" s="75">
        <v>43153</v>
      </c>
      <c r="N1010">
        <v>22.875</v>
      </c>
    </row>
    <row r="1011" spans="1:14" x14ac:dyDescent="0.25">
      <c r="A1011" s="75">
        <v>43165</v>
      </c>
      <c r="B1011" s="82">
        <v>23.0625</v>
      </c>
      <c r="M1011" s="75">
        <v>43152</v>
      </c>
      <c r="N1011">
        <v>22.8125</v>
      </c>
    </row>
    <row r="1012" spans="1:14" x14ac:dyDescent="0.25">
      <c r="A1012" s="75">
        <v>43164</v>
      </c>
      <c r="B1012" s="82">
        <v>22.75</v>
      </c>
      <c r="M1012" s="75">
        <v>43151</v>
      </c>
      <c r="N1012">
        <v>23.1875</v>
      </c>
    </row>
    <row r="1013" spans="1:14" x14ac:dyDescent="0.25">
      <c r="A1013" s="75">
        <v>43161</v>
      </c>
      <c r="B1013" s="82">
        <v>22.9375</v>
      </c>
      <c r="M1013" s="75">
        <v>43150</v>
      </c>
      <c r="N1013">
        <v>23.25</v>
      </c>
    </row>
    <row r="1014" spans="1:14" x14ac:dyDescent="0.25">
      <c r="A1014" s="75">
        <v>43160</v>
      </c>
      <c r="B1014" s="82">
        <v>22.875</v>
      </c>
      <c r="M1014" s="75">
        <v>43147</v>
      </c>
      <c r="N1014">
        <v>22.75</v>
      </c>
    </row>
    <row r="1015" spans="1:14" x14ac:dyDescent="0.25">
      <c r="A1015" s="75">
        <v>43159</v>
      </c>
      <c r="B1015" s="82">
        <v>22.8125</v>
      </c>
      <c r="M1015" s="75">
        <v>43146</v>
      </c>
      <c r="N1015">
        <v>22.75</v>
      </c>
    </row>
    <row r="1016" spans="1:14" x14ac:dyDescent="0.25">
      <c r="A1016" s="75">
        <v>43158</v>
      </c>
      <c r="B1016" s="82">
        <v>22.9375</v>
      </c>
      <c r="M1016" s="75">
        <v>43145</v>
      </c>
      <c r="N1016">
        <v>22.75</v>
      </c>
    </row>
    <row r="1017" spans="1:14" x14ac:dyDescent="0.25">
      <c r="A1017" s="75">
        <v>43157</v>
      </c>
      <c r="B1017" s="82">
        <v>22.4375</v>
      </c>
      <c r="M1017" s="75">
        <v>43140</v>
      </c>
      <c r="N1017">
        <v>22.125</v>
      </c>
    </row>
    <row r="1018" spans="1:14" x14ac:dyDescent="0.25">
      <c r="A1018" s="75">
        <v>43154</v>
      </c>
      <c r="B1018" s="82">
        <v>22.8125</v>
      </c>
      <c r="M1018" s="75">
        <v>43139</v>
      </c>
      <c r="N1018">
        <v>23</v>
      </c>
    </row>
    <row r="1019" spans="1:14" x14ac:dyDescent="0.25">
      <c r="A1019" s="75">
        <v>43153</v>
      </c>
      <c r="B1019" s="82">
        <v>22.875</v>
      </c>
      <c r="M1019" s="75">
        <v>43138</v>
      </c>
      <c r="N1019">
        <v>22.5625</v>
      </c>
    </row>
    <row r="1020" spans="1:14" x14ac:dyDescent="0.25">
      <c r="A1020" s="75">
        <v>43152</v>
      </c>
      <c r="B1020" s="82">
        <v>22.8125</v>
      </c>
      <c r="M1020" s="75">
        <v>43137</v>
      </c>
      <c r="N1020">
        <v>22.8125</v>
      </c>
    </row>
    <row r="1021" spans="1:14" x14ac:dyDescent="0.25">
      <c r="A1021" s="75">
        <v>43151</v>
      </c>
      <c r="B1021" s="82">
        <v>23.1875</v>
      </c>
      <c r="M1021" s="75">
        <v>43136</v>
      </c>
      <c r="N1021">
        <v>22.6875</v>
      </c>
    </row>
    <row r="1022" spans="1:14" x14ac:dyDescent="0.25">
      <c r="A1022" s="75">
        <v>43150</v>
      </c>
      <c r="B1022" s="82">
        <v>23.25</v>
      </c>
      <c r="M1022" s="75">
        <v>43133</v>
      </c>
      <c r="N1022">
        <v>22.8125</v>
      </c>
    </row>
    <row r="1023" spans="1:14" x14ac:dyDescent="0.25">
      <c r="A1023" s="75">
        <v>43147</v>
      </c>
      <c r="B1023" s="82">
        <v>22.75</v>
      </c>
      <c r="M1023" s="75">
        <v>43132</v>
      </c>
      <c r="N1023">
        <v>22.6875</v>
      </c>
    </row>
    <row r="1024" spans="1:14" x14ac:dyDescent="0.25">
      <c r="A1024" s="75">
        <v>43146</v>
      </c>
      <c r="B1024" s="82">
        <v>22.75</v>
      </c>
      <c r="M1024" s="75">
        <v>43131</v>
      </c>
      <c r="N1024">
        <v>23.1875</v>
      </c>
    </row>
    <row r="1025" spans="1:14" x14ac:dyDescent="0.25">
      <c r="A1025" s="75">
        <v>43145</v>
      </c>
      <c r="B1025" s="82">
        <v>22.75</v>
      </c>
      <c r="M1025" s="75">
        <v>43130</v>
      </c>
      <c r="N1025">
        <v>23.125</v>
      </c>
    </row>
    <row r="1026" spans="1:14" x14ac:dyDescent="0.25">
      <c r="A1026" s="75">
        <v>43140</v>
      </c>
      <c r="B1026" s="82">
        <v>22.125</v>
      </c>
      <c r="M1026" s="75">
        <v>43129</v>
      </c>
      <c r="N1026">
        <v>23</v>
      </c>
    </row>
    <row r="1027" spans="1:14" x14ac:dyDescent="0.25">
      <c r="A1027" s="75">
        <v>43139</v>
      </c>
      <c r="B1027" s="82">
        <v>23</v>
      </c>
      <c r="M1027" s="75">
        <v>43126</v>
      </c>
      <c r="N1027">
        <v>22.8125</v>
      </c>
    </row>
    <row r="1028" spans="1:14" x14ac:dyDescent="0.25">
      <c r="A1028" s="75">
        <v>43138</v>
      </c>
      <c r="B1028" s="82">
        <v>22.5625</v>
      </c>
      <c r="M1028" s="75">
        <v>43125</v>
      </c>
      <c r="N1028">
        <v>22.375</v>
      </c>
    </row>
    <row r="1029" spans="1:14" x14ac:dyDescent="0.25">
      <c r="A1029" s="75">
        <v>43137</v>
      </c>
      <c r="B1029" s="82">
        <v>22.8125</v>
      </c>
      <c r="M1029" s="75">
        <v>43124</v>
      </c>
      <c r="N1029">
        <v>22.9375</v>
      </c>
    </row>
    <row r="1030" spans="1:14" x14ac:dyDescent="0.25">
      <c r="A1030" s="75">
        <v>43136</v>
      </c>
      <c r="B1030" s="82">
        <v>22.6875</v>
      </c>
      <c r="M1030" s="75">
        <v>43123</v>
      </c>
      <c r="N1030">
        <v>22.9375</v>
      </c>
    </row>
    <row r="1031" spans="1:14" x14ac:dyDescent="0.25">
      <c r="A1031" s="75">
        <v>43133</v>
      </c>
      <c r="B1031" s="82">
        <v>22.8125</v>
      </c>
      <c r="M1031" s="75">
        <v>43122</v>
      </c>
      <c r="N1031">
        <v>22.875</v>
      </c>
    </row>
    <row r="1032" spans="1:14" x14ac:dyDescent="0.25">
      <c r="A1032" s="75">
        <v>43132</v>
      </c>
      <c r="B1032" s="82">
        <v>22.6875</v>
      </c>
      <c r="M1032" s="75">
        <v>43119</v>
      </c>
      <c r="N1032">
        <v>23.125</v>
      </c>
    </row>
    <row r="1033" spans="1:14" x14ac:dyDescent="0.25">
      <c r="A1033" s="75">
        <v>43131</v>
      </c>
      <c r="B1033" s="82">
        <v>23.1875</v>
      </c>
      <c r="M1033" s="75">
        <v>43118</v>
      </c>
      <c r="N1033">
        <v>23.25</v>
      </c>
    </row>
    <row r="1034" spans="1:14" x14ac:dyDescent="0.25">
      <c r="A1034" s="75">
        <v>43130</v>
      </c>
      <c r="B1034" s="82">
        <v>23.125</v>
      </c>
      <c r="M1034" s="75">
        <v>43117</v>
      </c>
      <c r="N1034">
        <v>22.9375</v>
      </c>
    </row>
    <row r="1035" spans="1:14" x14ac:dyDescent="0.25">
      <c r="A1035" s="75">
        <v>43129</v>
      </c>
      <c r="B1035" s="82">
        <v>23</v>
      </c>
      <c r="M1035" s="75">
        <v>43116</v>
      </c>
      <c r="N1035">
        <v>23.125</v>
      </c>
    </row>
    <row r="1036" spans="1:14" x14ac:dyDescent="0.25">
      <c r="A1036" s="75">
        <v>43126</v>
      </c>
      <c r="B1036" s="82">
        <v>22.8125</v>
      </c>
      <c r="M1036" s="75">
        <v>43115</v>
      </c>
      <c r="N1036">
        <v>23</v>
      </c>
    </row>
    <row r="1037" spans="1:14" x14ac:dyDescent="0.25">
      <c r="A1037" s="75">
        <v>43125</v>
      </c>
      <c r="B1037" s="82">
        <v>22.375</v>
      </c>
      <c r="M1037" s="75">
        <v>43112</v>
      </c>
      <c r="N1037">
        <v>22.9375</v>
      </c>
    </row>
    <row r="1038" spans="1:14" x14ac:dyDescent="0.25">
      <c r="A1038" s="75">
        <v>43124</v>
      </c>
      <c r="B1038" s="82">
        <v>22.9375</v>
      </c>
      <c r="M1038" s="75">
        <v>43111</v>
      </c>
      <c r="N1038">
        <v>22.8125</v>
      </c>
    </row>
    <row r="1039" spans="1:14" x14ac:dyDescent="0.25">
      <c r="A1039" s="75">
        <v>43123</v>
      </c>
      <c r="B1039" s="82">
        <v>22.9375</v>
      </c>
      <c r="M1039" s="75">
        <v>43110</v>
      </c>
      <c r="N1039">
        <v>22.25</v>
      </c>
    </row>
    <row r="1040" spans="1:14" x14ac:dyDescent="0.25">
      <c r="A1040" s="75">
        <v>43122</v>
      </c>
      <c r="B1040" s="82">
        <v>22.875</v>
      </c>
      <c r="M1040" s="75">
        <v>43109</v>
      </c>
      <c r="N1040">
        <v>23.0625</v>
      </c>
    </row>
    <row r="1041" spans="1:14" x14ac:dyDescent="0.25">
      <c r="A1041" s="75">
        <v>43119</v>
      </c>
      <c r="B1041" s="82">
        <v>23.125</v>
      </c>
      <c r="M1041" s="75">
        <v>43108</v>
      </c>
      <c r="N1041">
        <v>22.875</v>
      </c>
    </row>
    <row r="1042" spans="1:14" x14ac:dyDescent="0.25">
      <c r="A1042" s="75">
        <v>43118</v>
      </c>
      <c r="B1042" s="82">
        <v>23.25</v>
      </c>
      <c r="M1042" s="75">
        <v>43105</v>
      </c>
      <c r="N1042">
        <v>23.1875</v>
      </c>
    </row>
    <row r="1043" spans="1:14" x14ac:dyDescent="0.25">
      <c r="A1043" s="75">
        <v>43117</v>
      </c>
      <c r="B1043" s="82">
        <v>22.9375</v>
      </c>
      <c r="M1043" s="75">
        <v>43104</v>
      </c>
      <c r="N1043">
        <v>23.125</v>
      </c>
    </row>
    <row r="1044" spans="1:14" x14ac:dyDescent="0.25">
      <c r="A1044" s="75">
        <v>43116</v>
      </c>
      <c r="B1044" s="82">
        <v>23.125</v>
      </c>
      <c r="M1044" s="75">
        <v>43103</v>
      </c>
      <c r="N1044">
        <v>23.25</v>
      </c>
    </row>
    <row r="1045" spans="1:14" x14ac:dyDescent="0.25">
      <c r="A1045" s="75">
        <v>43115</v>
      </c>
      <c r="B1045" s="82">
        <v>23</v>
      </c>
      <c r="M1045" s="75">
        <v>43102</v>
      </c>
      <c r="N1045">
        <v>23.0625</v>
      </c>
    </row>
    <row r="1046" spans="1:14" x14ac:dyDescent="0.25">
      <c r="A1046" s="75">
        <v>43112</v>
      </c>
      <c r="B1046" s="82">
        <v>22.9375</v>
      </c>
      <c r="M1046" s="75">
        <v>43098</v>
      </c>
      <c r="N1046">
        <v>23.25</v>
      </c>
    </row>
    <row r="1047" spans="1:14" x14ac:dyDescent="0.25">
      <c r="A1047" s="75">
        <v>43111</v>
      </c>
      <c r="B1047" s="82">
        <v>22.8125</v>
      </c>
      <c r="M1047" s="75">
        <v>43097</v>
      </c>
      <c r="N1047">
        <v>23.125</v>
      </c>
    </row>
    <row r="1048" spans="1:14" x14ac:dyDescent="0.25">
      <c r="A1048" s="75">
        <v>43110</v>
      </c>
      <c r="B1048" s="82">
        <v>22.25</v>
      </c>
      <c r="M1048" s="75">
        <v>43096</v>
      </c>
      <c r="N1048">
        <v>23</v>
      </c>
    </row>
    <row r="1049" spans="1:14" x14ac:dyDescent="0.25">
      <c r="A1049" s="75">
        <v>43109</v>
      </c>
      <c r="B1049" s="82">
        <v>23.0625</v>
      </c>
      <c r="M1049" s="75">
        <v>43095</v>
      </c>
      <c r="N1049">
        <v>23</v>
      </c>
    </row>
    <row r="1050" spans="1:14" x14ac:dyDescent="0.25">
      <c r="A1050" s="75">
        <v>43108</v>
      </c>
      <c r="B1050" s="82">
        <v>22.875</v>
      </c>
      <c r="M1050" s="75">
        <v>43091</v>
      </c>
      <c r="N1050">
        <v>23.3125</v>
      </c>
    </row>
    <row r="1051" spans="1:14" x14ac:dyDescent="0.25">
      <c r="A1051" s="75">
        <v>43105</v>
      </c>
      <c r="B1051" s="82">
        <v>23.1875</v>
      </c>
      <c r="M1051" s="75">
        <v>43090</v>
      </c>
      <c r="N1051">
        <v>23.4375</v>
      </c>
    </row>
    <row r="1052" spans="1:14" x14ac:dyDescent="0.25">
      <c r="A1052" s="75">
        <v>43104</v>
      </c>
      <c r="B1052" s="82">
        <v>23.125</v>
      </c>
      <c r="M1052" s="75">
        <v>43089</v>
      </c>
      <c r="N1052">
        <v>24.3125</v>
      </c>
    </row>
    <row r="1053" spans="1:14" x14ac:dyDescent="0.25">
      <c r="A1053" s="75">
        <v>43103</v>
      </c>
      <c r="B1053" s="82">
        <v>23.25</v>
      </c>
      <c r="M1053" s="75">
        <v>43088</v>
      </c>
      <c r="N1053">
        <v>23.1875</v>
      </c>
    </row>
    <row r="1054" spans="1:14" x14ac:dyDescent="0.25">
      <c r="A1054" s="75">
        <v>43102</v>
      </c>
      <c r="B1054" s="82">
        <v>23.0625</v>
      </c>
      <c r="M1054" s="75">
        <v>43087</v>
      </c>
      <c r="N1054">
        <v>23.375</v>
      </c>
    </row>
    <row r="1055" spans="1:14" x14ac:dyDescent="0.25">
      <c r="A1055" s="75">
        <v>43098</v>
      </c>
      <c r="B1055" s="82">
        <v>23.25</v>
      </c>
      <c r="M1055" s="75">
        <v>43084</v>
      </c>
      <c r="N1055">
        <v>23.375</v>
      </c>
    </row>
    <row r="1056" spans="1:14" x14ac:dyDescent="0.25">
      <c r="A1056" s="75">
        <v>43097</v>
      </c>
      <c r="B1056" s="82">
        <v>23.125</v>
      </c>
      <c r="M1056" s="75">
        <v>43083</v>
      </c>
      <c r="N1056">
        <v>23.875</v>
      </c>
    </row>
    <row r="1057" spans="1:14" x14ac:dyDescent="0.25">
      <c r="A1057" s="75">
        <v>43096</v>
      </c>
      <c r="B1057" s="82">
        <v>23</v>
      </c>
      <c r="M1057" s="75">
        <v>43082</v>
      </c>
      <c r="N1057">
        <v>23.375</v>
      </c>
    </row>
    <row r="1058" spans="1:14" x14ac:dyDescent="0.25">
      <c r="A1058" s="75">
        <v>43095</v>
      </c>
      <c r="B1058" s="82">
        <v>23</v>
      </c>
      <c r="M1058" s="75">
        <v>43081</v>
      </c>
      <c r="N1058">
        <v>23.25</v>
      </c>
    </row>
    <row r="1059" spans="1:14" x14ac:dyDescent="0.25">
      <c r="A1059" s="75">
        <v>43091</v>
      </c>
      <c r="B1059" s="82">
        <v>23.3125</v>
      </c>
      <c r="M1059" s="75">
        <v>43080</v>
      </c>
      <c r="N1059">
        <v>22.5625</v>
      </c>
    </row>
    <row r="1060" spans="1:14" x14ac:dyDescent="0.25">
      <c r="A1060" s="75">
        <v>43090</v>
      </c>
      <c r="B1060" s="82">
        <v>23.4375</v>
      </c>
      <c r="M1060" s="75">
        <v>43076</v>
      </c>
      <c r="N1060">
        <v>22.875</v>
      </c>
    </row>
    <row r="1061" spans="1:14" x14ac:dyDescent="0.25">
      <c r="A1061" s="75">
        <v>43089</v>
      </c>
      <c r="B1061" s="82">
        <v>24.3125</v>
      </c>
      <c r="M1061" s="75">
        <v>43075</v>
      </c>
      <c r="N1061">
        <v>23.375</v>
      </c>
    </row>
    <row r="1062" spans="1:14" x14ac:dyDescent="0.25">
      <c r="A1062" s="75">
        <v>43088</v>
      </c>
      <c r="B1062" s="82">
        <v>23.1875</v>
      </c>
      <c r="M1062" s="75">
        <v>43074</v>
      </c>
      <c r="N1062">
        <v>23.9375</v>
      </c>
    </row>
    <row r="1063" spans="1:14" x14ac:dyDescent="0.25">
      <c r="A1063" s="75">
        <v>43087</v>
      </c>
      <c r="B1063" s="82">
        <v>23.375</v>
      </c>
      <c r="M1063" s="75">
        <v>43073</v>
      </c>
      <c r="N1063">
        <v>23.125</v>
      </c>
    </row>
    <row r="1064" spans="1:14" x14ac:dyDescent="0.25">
      <c r="A1064" s="75">
        <v>43084</v>
      </c>
      <c r="B1064" s="82">
        <v>23.375</v>
      </c>
      <c r="M1064" s="75">
        <v>43070</v>
      </c>
      <c r="N1064">
        <v>22.4375</v>
      </c>
    </row>
    <row r="1065" spans="1:14" x14ac:dyDescent="0.25">
      <c r="A1065" s="75">
        <v>43083</v>
      </c>
      <c r="B1065" s="82">
        <v>23.875</v>
      </c>
      <c r="M1065" s="75">
        <v>43069</v>
      </c>
      <c r="N1065">
        <v>23.3125</v>
      </c>
    </row>
    <row r="1066" spans="1:14" x14ac:dyDescent="0.25">
      <c r="A1066" s="75">
        <v>43082</v>
      </c>
      <c r="B1066" s="82">
        <v>23.375</v>
      </c>
      <c r="M1066" s="75">
        <v>43068</v>
      </c>
      <c r="N1066">
        <v>22.9375</v>
      </c>
    </row>
    <row r="1067" spans="1:14" x14ac:dyDescent="0.25">
      <c r="A1067" s="75">
        <v>43081</v>
      </c>
      <c r="B1067" s="82">
        <v>23.25</v>
      </c>
      <c r="M1067" s="75">
        <v>43067</v>
      </c>
      <c r="N1067">
        <v>22.8125</v>
      </c>
    </row>
    <row r="1068" spans="1:14" x14ac:dyDescent="0.25">
      <c r="A1068" s="75">
        <v>43080</v>
      </c>
      <c r="B1068" s="82">
        <v>22.5625</v>
      </c>
      <c r="M1068" s="75">
        <v>43066</v>
      </c>
      <c r="N1068">
        <v>22.625</v>
      </c>
    </row>
    <row r="1069" spans="1:14" x14ac:dyDescent="0.25">
      <c r="A1069" s="75">
        <v>43076</v>
      </c>
      <c r="B1069" s="82">
        <v>22.875</v>
      </c>
      <c r="M1069" s="75">
        <v>43063</v>
      </c>
      <c r="N1069">
        <v>22.5</v>
      </c>
    </row>
    <row r="1070" spans="1:14" x14ac:dyDescent="0.25">
      <c r="A1070" s="75">
        <v>43075</v>
      </c>
      <c r="B1070" s="82">
        <v>23.375</v>
      </c>
      <c r="M1070" s="75">
        <v>43062</v>
      </c>
      <c r="N1070">
        <v>22.9375</v>
      </c>
    </row>
    <row r="1071" spans="1:14" x14ac:dyDescent="0.25">
      <c r="A1071" s="75">
        <v>43074</v>
      </c>
      <c r="B1071" s="82">
        <v>23.9375</v>
      </c>
      <c r="M1071" s="75">
        <v>43061</v>
      </c>
      <c r="N1071">
        <v>22.875</v>
      </c>
    </row>
    <row r="1072" spans="1:14" x14ac:dyDescent="0.25">
      <c r="A1072" s="75">
        <v>43073</v>
      </c>
      <c r="B1072" s="82">
        <v>23.125</v>
      </c>
      <c r="M1072" s="75">
        <v>43060</v>
      </c>
      <c r="N1072">
        <v>22.8125</v>
      </c>
    </row>
    <row r="1073" spans="1:14" x14ac:dyDescent="0.25">
      <c r="A1073" s="75">
        <v>43070</v>
      </c>
      <c r="B1073" s="82">
        <v>22.4375</v>
      </c>
      <c r="M1073" s="75">
        <v>43056</v>
      </c>
      <c r="N1073">
        <v>22.9375</v>
      </c>
    </row>
    <row r="1074" spans="1:14" x14ac:dyDescent="0.25">
      <c r="A1074" s="75">
        <v>43069</v>
      </c>
      <c r="B1074" s="82">
        <v>23.3125</v>
      </c>
      <c r="M1074" s="75">
        <v>43055</v>
      </c>
      <c r="N1074">
        <v>22.6875</v>
      </c>
    </row>
    <row r="1075" spans="1:14" x14ac:dyDescent="0.25">
      <c r="A1075" s="75">
        <v>43068</v>
      </c>
      <c r="B1075" s="82">
        <v>22.9375</v>
      </c>
      <c r="M1075" s="75">
        <v>43054</v>
      </c>
      <c r="N1075">
        <v>22.8125</v>
      </c>
    </row>
    <row r="1076" spans="1:14" x14ac:dyDescent="0.25">
      <c r="A1076" s="75">
        <v>43067</v>
      </c>
      <c r="B1076" s="82">
        <v>22.8125</v>
      </c>
      <c r="M1076" s="75">
        <v>43053</v>
      </c>
      <c r="N1076">
        <v>22.625</v>
      </c>
    </row>
    <row r="1077" spans="1:14" x14ac:dyDescent="0.25">
      <c r="A1077" s="75">
        <v>43066</v>
      </c>
      <c r="B1077" s="82">
        <v>22.625</v>
      </c>
      <c r="M1077" s="75">
        <v>43052</v>
      </c>
      <c r="N1077">
        <v>22.5625</v>
      </c>
    </row>
    <row r="1078" spans="1:14" x14ac:dyDescent="0.25">
      <c r="A1078" s="75">
        <v>43063</v>
      </c>
      <c r="B1078" s="82">
        <v>22.5</v>
      </c>
      <c r="M1078" s="75">
        <v>43049</v>
      </c>
      <c r="N1078">
        <v>22.1875</v>
      </c>
    </row>
    <row r="1079" spans="1:14" x14ac:dyDescent="0.25">
      <c r="A1079" s="75">
        <v>43062</v>
      </c>
      <c r="B1079" s="82">
        <v>22.9375</v>
      </c>
      <c r="M1079" s="75">
        <v>43048</v>
      </c>
      <c r="N1079">
        <v>22.4375</v>
      </c>
    </row>
    <row r="1080" spans="1:14" x14ac:dyDescent="0.25">
      <c r="A1080" s="75">
        <v>43061</v>
      </c>
      <c r="B1080" s="82">
        <v>22.875</v>
      </c>
      <c r="M1080" s="75">
        <v>43047</v>
      </c>
      <c r="N1080">
        <v>22.375</v>
      </c>
    </row>
    <row r="1081" spans="1:14" x14ac:dyDescent="0.25">
      <c r="A1081" s="75">
        <v>43060</v>
      </c>
      <c r="B1081" s="82">
        <v>22.8125</v>
      </c>
      <c r="M1081" s="75">
        <v>43046</v>
      </c>
      <c r="N1081">
        <v>22</v>
      </c>
    </row>
    <row r="1082" spans="1:14" x14ac:dyDescent="0.25">
      <c r="A1082" s="75">
        <v>43056</v>
      </c>
      <c r="B1082" s="82">
        <v>22.9375</v>
      </c>
      <c r="M1082" s="75">
        <v>43042</v>
      </c>
      <c r="N1082">
        <v>22.0625</v>
      </c>
    </row>
    <row r="1083" spans="1:14" x14ac:dyDescent="0.25">
      <c r="A1083" s="75">
        <v>43055</v>
      </c>
      <c r="B1083" s="82">
        <v>22.6875</v>
      </c>
      <c r="M1083" s="75">
        <v>43041</v>
      </c>
      <c r="N1083">
        <v>22.625</v>
      </c>
    </row>
    <row r="1084" spans="1:14" x14ac:dyDescent="0.25">
      <c r="A1084" s="75">
        <v>43054</v>
      </c>
      <c r="B1084" s="82">
        <v>22.8125</v>
      </c>
      <c r="M1084" s="75">
        <v>43040</v>
      </c>
      <c r="N1084">
        <v>21.75</v>
      </c>
    </row>
    <row r="1085" spans="1:14" x14ac:dyDescent="0.25">
      <c r="A1085" s="75">
        <v>43053</v>
      </c>
      <c r="B1085" s="82">
        <v>22.625</v>
      </c>
      <c r="M1085" s="75">
        <v>43039</v>
      </c>
      <c r="N1085">
        <v>22.25</v>
      </c>
    </row>
    <row r="1086" spans="1:14" x14ac:dyDescent="0.25">
      <c r="A1086" s="75">
        <v>43052</v>
      </c>
      <c r="B1086" s="82">
        <v>22.5625</v>
      </c>
      <c r="M1086" s="75">
        <v>43038</v>
      </c>
      <c r="N1086">
        <v>22</v>
      </c>
    </row>
    <row r="1087" spans="1:14" x14ac:dyDescent="0.25">
      <c r="A1087" s="75">
        <v>43049</v>
      </c>
      <c r="B1087" s="82">
        <v>22.1875</v>
      </c>
      <c r="M1087" s="75">
        <v>43035</v>
      </c>
      <c r="N1087">
        <v>22.0625</v>
      </c>
    </row>
    <row r="1088" spans="1:14" x14ac:dyDescent="0.25">
      <c r="A1088" s="75">
        <v>43048</v>
      </c>
      <c r="B1088" s="82">
        <v>22.4375</v>
      </c>
      <c r="M1088" s="75">
        <v>43034</v>
      </c>
      <c r="N1088">
        <v>21.75</v>
      </c>
    </row>
    <row r="1089" spans="1:14" x14ac:dyDescent="0.25">
      <c r="A1089" s="75">
        <v>43047</v>
      </c>
      <c r="B1089" s="82">
        <v>22.375</v>
      </c>
      <c r="M1089" s="75">
        <v>43033</v>
      </c>
      <c r="N1089">
        <v>21.5625</v>
      </c>
    </row>
    <row r="1090" spans="1:14" x14ac:dyDescent="0.25">
      <c r="A1090" s="75">
        <v>43046</v>
      </c>
      <c r="B1090" s="82">
        <v>22</v>
      </c>
      <c r="M1090" s="75">
        <v>43032</v>
      </c>
      <c r="N1090">
        <v>22.125</v>
      </c>
    </row>
    <row r="1091" spans="1:14" x14ac:dyDescent="0.25">
      <c r="A1091" s="75">
        <v>43042</v>
      </c>
      <c r="B1091" s="82">
        <v>22.0625</v>
      </c>
      <c r="M1091" s="75">
        <v>43031</v>
      </c>
      <c r="N1091">
        <v>21.625</v>
      </c>
    </row>
    <row r="1092" spans="1:14" x14ac:dyDescent="0.25">
      <c r="A1092" s="75">
        <v>43041</v>
      </c>
      <c r="B1092" s="82">
        <v>22.625</v>
      </c>
      <c r="M1092" s="75">
        <v>43028</v>
      </c>
      <c r="N1092">
        <v>21.9375</v>
      </c>
    </row>
    <row r="1093" spans="1:14" x14ac:dyDescent="0.25">
      <c r="A1093" s="75">
        <v>43040</v>
      </c>
      <c r="B1093" s="82">
        <v>21.75</v>
      </c>
      <c r="M1093" s="75">
        <v>43027</v>
      </c>
      <c r="N1093">
        <v>21.625</v>
      </c>
    </row>
    <row r="1094" spans="1:14" x14ac:dyDescent="0.25">
      <c r="A1094" s="75">
        <v>43039</v>
      </c>
      <c r="B1094" s="82">
        <v>22.25</v>
      </c>
      <c r="M1094" s="75">
        <v>43026</v>
      </c>
      <c r="N1094">
        <v>21.8125</v>
      </c>
    </row>
    <row r="1095" spans="1:14" x14ac:dyDescent="0.25">
      <c r="A1095" s="75">
        <v>43038</v>
      </c>
      <c r="B1095" s="82">
        <v>22</v>
      </c>
      <c r="M1095" s="75">
        <v>43025</v>
      </c>
      <c r="N1095">
        <v>21.625</v>
      </c>
    </row>
    <row r="1096" spans="1:14" x14ac:dyDescent="0.25">
      <c r="A1096" s="75">
        <v>43035</v>
      </c>
      <c r="B1096" s="82">
        <v>22.0625</v>
      </c>
      <c r="M1096" s="75">
        <v>43021</v>
      </c>
      <c r="N1096">
        <v>21.4375</v>
      </c>
    </row>
    <row r="1097" spans="1:14" x14ac:dyDescent="0.25">
      <c r="A1097" s="75">
        <v>43034</v>
      </c>
      <c r="B1097" s="82">
        <v>21.75</v>
      </c>
      <c r="M1097" s="75">
        <v>43020</v>
      </c>
      <c r="N1097">
        <v>21.625</v>
      </c>
    </row>
    <row r="1098" spans="1:14" x14ac:dyDescent="0.25">
      <c r="A1098" s="75">
        <v>43033</v>
      </c>
      <c r="B1098" s="82">
        <v>21.5625</v>
      </c>
      <c r="M1098" s="75">
        <v>43019</v>
      </c>
      <c r="N1098">
        <v>21.25</v>
      </c>
    </row>
    <row r="1099" spans="1:14" x14ac:dyDescent="0.25">
      <c r="A1099" s="75">
        <v>43032</v>
      </c>
      <c r="B1099" s="82">
        <v>22.125</v>
      </c>
      <c r="M1099" s="75">
        <v>43018</v>
      </c>
      <c r="N1099">
        <v>22</v>
      </c>
    </row>
    <row r="1100" spans="1:14" x14ac:dyDescent="0.25">
      <c r="A1100" s="75">
        <v>43031</v>
      </c>
      <c r="B1100" s="82">
        <v>21.625</v>
      </c>
      <c r="M1100" s="75">
        <v>43017</v>
      </c>
      <c r="N1100">
        <v>21.25</v>
      </c>
    </row>
    <row r="1101" spans="1:14" x14ac:dyDescent="0.25">
      <c r="A1101" s="75">
        <v>43028</v>
      </c>
      <c r="B1101" s="82">
        <v>21.9375</v>
      </c>
      <c r="M1101" s="75">
        <v>43014</v>
      </c>
      <c r="N1101">
        <v>21.1875</v>
      </c>
    </row>
    <row r="1102" spans="1:14" x14ac:dyDescent="0.25">
      <c r="A1102" s="75">
        <v>43027</v>
      </c>
      <c r="B1102" s="82">
        <v>21.625</v>
      </c>
      <c r="M1102" s="75">
        <v>43013</v>
      </c>
      <c r="N1102">
        <v>21.1875</v>
      </c>
    </row>
    <row r="1103" spans="1:14" x14ac:dyDescent="0.25">
      <c r="A1103" s="75">
        <v>43026</v>
      </c>
      <c r="B1103" s="82">
        <v>21.8125</v>
      </c>
      <c r="M1103" s="75">
        <v>43012</v>
      </c>
      <c r="N1103">
        <v>21.25</v>
      </c>
    </row>
    <row r="1104" spans="1:14" x14ac:dyDescent="0.25">
      <c r="A1104" s="75">
        <v>43025</v>
      </c>
      <c r="B1104" s="82">
        <v>21.625</v>
      </c>
      <c r="M1104" s="75">
        <v>43011</v>
      </c>
      <c r="N1104">
        <v>21.875</v>
      </c>
    </row>
    <row r="1105" spans="1:14" x14ac:dyDescent="0.25">
      <c r="A1105" s="75">
        <v>43021</v>
      </c>
      <c r="B1105" s="82">
        <v>21.4375</v>
      </c>
      <c r="M1105" s="75">
        <v>43010</v>
      </c>
      <c r="N1105">
        <v>21.125</v>
      </c>
    </row>
    <row r="1106" spans="1:14" x14ac:dyDescent="0.25">
      <c r="A1106" s="75">
        <v>43020</v>
      </c>
      <c r="B1106" s="82">
        <v>21.625</v>
      </c>
      <c r="M1106" s="75">
        <v>43007</v>
      </c>
      <c r="N1106">
        <v>21.75</v>
      </c>
    </row>
    <row r="1107" spans="1:14" x14ac:dyDescent="0.25">
      <c r="A1107" s="75">
        <v>43019</v>
      </c>
      <c r="B1107" s="82">
        <v>21.25</v>
      </c>
      <c r="M1107" s="75">
        <v>43006</v>
      </c>
      <c r="N1107">
        <v>21.5</v>
      </c>
    </row>
    <row r="1108" spans="1:14" x14ac:dyDescent="0.25">
      <c r="A1108" s="75">
        <v>43018</v>
      </c>
      <c r="B1108" s="82">
        <v>22</v>
      </c>
      <c r="M1108" s="75">
        <v>43005</v>
      </c>
      <c r="N1108">
        <v>21.5625</v>
      </c>
    </row>
    <row r="1109" spans="1:14" x14ac:dyDescent="0.25">
      <c r="A1109" s="75">
        <v>43017</v>
      </c>
      <c r="B1109" s="82">
        <v>21.25</v>
      </c>
      <c r="M1109" s="75">
        <v>43004</v>
      </c>
      <c r="N1109">
        <v>21.5</v>
      </c>
    </row>
    <row r="1110" spans="1:14" x14ac:dyDescent="0.25">
      <c r="A1110" s="75">
        <v>43014</v>
      </c>
      <c r="B1110" s="82">
        <v>21.1875</v>
      </c>
      <c r="M1110" s="75">
        <v>43003</v>
      </c>
      <c r="N1110">
        <v>21.1875</v>
      </c>
    </row>
    <row r="1111" spans="1:14" x14ac:dyDescent="0.25">
      <c r="A1111" s="75">
        <v>43013</v>
      </c>
      <c r="B1111" s="82">
        <v>21.1875</v>
      </c>
      <c r="M1111" s="75">
        <v>43000</v>
      </c>
      <c r="N1111">
        <v>21.4375</v>
      </c>
    </row>
    <row r="1112" spans="1:14" x14ac:dyDescent="0.25">
      <c r="A1112" s="75">
        <v>43012</v>
      </c>
      <c r="B1112" s="82">
        <v>21.25</v>
      </c>
      <c r="M1112" s="75">
        <v>42999</v>
      </c>
      <c r="N1112">
        <v>21.5625</v>
      </c>
    </row>
    <row r="1113" spans="1:14" x14ac:dyDescent="0.25">
      <c r="A1113" s="75">
        <v>43011</v>
      </c>
      <c r="B1113" s="82">
        <v>21.875</v>
      </c>
      <c r="M1113" s="75">
        <v>42998</v>
      </c>
      <c r="N1113">
        <v>21.625</v>
      </c>
    </row>
    <row r="1114" spans="1:14" x14ac:dyDescent="0.25">
      <c r="A1114" s="75">
        <v>43010</v>
      </c>
      <c r="B1114" s="82">
        <v>21.125</v>
      </c>
      <c r="M1114" s="75">
        <v>42997</v>
      </c>
      <c r="N1114">
        <v>21.625</v>
      </c>
    </row>
    <row r="1115" spans="1:14" x14ac:dyDescent="0.25">
      <c r="A1115" s="75">
        <v>43007</v>
      </c>
      <c r="B1115" s="82">
        <v>21.75</v>
      </c>
      <c r="M1115" s="75">
        <v>42996</v>
      </c>
      <c r="N1115">
        <v>21.3125</v>
      </c>
    </row>
    <row r="1116" spans="1:14" x14ac:dyDescent="0.25">
      <c r="A1116" s="75">
        <v>43006</v>
      </c>
      <c r="B1116" s="82">
        <v>21.5</v>
      </c>
      <c r="M1116" s="75">
        <v>42993</v>
      </c>
      <c r="N1116">
        <v>21.375</v>
      </c>
    </row>
    <row r="1117" spans="1:14" x14ac:dyDescent="0.25">
      <c r="A1117" s="75">
        <v>43005</v>
      </c>
      <c r="B1117" s="82">
        <v>21.5625</v>
      </c>
      <c r="M1117" s="75">
        <v>42992</v>
      </c>
      <c r="N1117">
        <v>21.375</v>
      </c>
    </row>
    <row r="1118" spans="1:14" x14ac:dyDescent="0.25">
      <c r="A1118" s="75">
        <v>43004</v>
      </c>
      <c r="B1118" s="82">
        <v>21.5</v>
      </c>
      <c r="M1118" s="75">
        <v>42991</v>
      </c>
      <c r="N1118">
        <v>21.25</v>
      </c>
    </row>
    <row r="1119" spans="1:14" x14ac:dyDescent="0.25">
      <c r="A1119" s="75">
        <v>43003</v>
      </c>
      <c r="B1119" s="82">
        <v>21.1875</v>
      </c>
      <c r="M1119" s="75">
        <v>42990</v>
      </c>
      <c r="N1119">
        <v>21.3125</v>
      </c>
    </row>
    <row r="1120" spans="1:14" x14ac:dyDescent="0.25">
      <c r="A1120" s="75">
        <v>43000</v>
      </c>
      <c r="B1120" s="82">
        <v>21.4375</v>
      </c>
      <c r="M1120" s="75">
        <v>42989</v>
      </c>
      <c r="N1120">
        <v>21.125</v>
      </c>
    </row>
    <row r="1121" spans="1:14" x14ac:dyDescent="0.25">
      <c r="A1121" s="75">
        <v>42999</v>
      </c>
      <c r="B1121" s="82">
        <v>21.5625</v>
      </c>
      <c r="M1121" s="75">
        <v>42986</v>
      </c>
      <c r="N1121">
        <v>21.25</v>
      </c>
    </row>
    <row r="1122" spans="1:14" x14ac:dyDescent="0.25">
      <c r="A1122" s="75">
        <v>42998</v>
      </c>
      <c r="B1122" s="82">
        <v>21.625</v>
      </c>
      <c r="M1122" s="75">
        <v>42985</v>
      </c>
      <c r="N1122">
        <v>21.25</v>
      </c>
    </row>
    <row r="1123" spans="1:14" x14ac:dyDescent="0.25">
      <c r="A1123" s="75">
        <v>42997</v>
      </c>
      <c r="B1123" s="82">
        <v>21.625</v>
      </c>
      <c r="M1123" s="75">
        <v>42984</v>
      </c>
      <c r="N1123">
        <v>21</v>
      </c>
    </row>
    <row r="1124" spans="1:14" x14ac:dyDescent="0.25">
      <c r="A1124" s="75">
        <v>42996</v>
      </c>
      <c r="B1124" s="82">
        <v>21.3125</v>
      </c>
      <c r="M1124" s="75">
        <v>42983</v>
      </c>
      <c r="N1124">
        <v>21.25</v>
      </c>
    </row>
    <row r="1125" spans="1:14" x14ac:dyDescent="0.25">
      <c r="A1125" s="75">
        <v>42993</v>
      </c>
      <c r="B1125" s="82">
        <v>21.375</v>
      </c>
      <c r="M1125" s="75">
        <v>42982</v>
      </c>
      <c r="N1125">
        <v>20.75</v>
      </c>
    </row>
    <row r="1126" spans="1:14" x14ac:dyDescent="0.25">
      <c r="A1126" s="75">
        <v>42992</v>
      </c>
      <c r="B1126" s="82">
        <v>21.375</v>
      </c>
      <c r="M1126" s="75">
        <v>42979</v>
      </c>
      <c r="N1126">
        <v>20.875</v>
      </c>
    </row>
    <row r="1127" spans="1:14" x14ac:dyDescent="0.25">
      <c r="A1127" s="75">
        <v>42991</v>
      </c>
      <c r="B1127" s="82">
        <v>21.25</v>
      </c>
      <c r="M1127" s="75">
        <v>42978</v>
      </c>
      <c r="N1127">
        <v>21.1875</v>
      </c>
    </row>
    <row r="1128" spans="1:14" x14ac:dyDescent="0.25">
      <c r="A1128" s="75">
        <v>42990</v>
      </c>
      <c r="B1128" s="82">
        <v>21.3125</v>
      </c>
      <c r="M1128" s="75">
        <v>42977</v>
      </c>
      <c r="N1128">
        <v>21.1875</v>
      </c>
    </row>
    <row r="1129" spans="1:14" x14ac:dyDescent="0.25">
      <c r="A1129" s="75">
        <v>42989</v>
      </c>
      <c r="B1129" s="82">
        <v>21.125</v>
      </c>
      <c r="M1129" s="75">
        <v>42976</v>
      </c>
      <c r="N1129">
        <v>21.1875</v>
      </c>
    </row>
    <row r="1130" spans="1:14" x14ac:dyDescent="0.25">
      <c r="A1130" s="75">
        <v>42986</v>
      </c>
      <c r="B1130" s="82">
        <v>21.25</v>
      </c>
      <c r="M1130" s="75">
        <v>42975</v>
      </c>
      <c r="N1130">
        <v>20.8125</v>
      </c>
    </row>
    <row r="1131" spans="1:14" x14ac:dyDescent="0.25">
      <c r="A1131" s="75">
        <v>42985</v>
      </c>
      <c r="B1131" s="82">
        <v>21.25</v>
      </c>
      <c r="M1131" s="75">
        <v>42972</v>
      </c>
      <c r="N1131">
        <v>20.75</v>
      </c>
    </row>
    <row r="1132" spans="1:14" x14ac:dyDescent="0.25">
      <c r="A1132" s="75">
        <v>42984</v>
      </c>
      <c r="B1132" s="82">
        <v>21</v>
      </c>
      <c r="M1132" s="75">
        <v>42971</v>
      </c>
      <c r="N1132">
        <v>20.875</v>
      </c>
    </row>
    <row r="1133" spans="1:14" x14ac:dyDescent="0.25">
      <c r="A1133" s="75">
        <v>42983</v>
      </c>
      <c r="B1133" s="82">
        <v>21.25</v>
      </c>
      <c r="M1133" s="75">
        <v>42970</v>
      </c>
      <c r="N1133">
        <v>20.8125</v>
      </c>
    </row>
    <row r="1134" spans="1:14" x14ac:dyDescent="0.25">
      <c r="A1134" s="75">
        <v>42982</v>
      </c>
      <c r="B1134" s="82">
        <v>20.75</v>
      </c>
      <c r="M1134" s="75">
        <v>42969</v>
      </c>
      <c r="N1134">
        <v>20.875</v>
      </c>
    </row>
    <row r="1135" spans="1:14" x14ac:dyDescent="0.25">
      <c r="A1135" s="75">
        <v>42979</v>
      </c>
      <c r="B1135" s="82">
        <v>20.875</v>
      </c>
      <c r="M1135" s="75">
        <v>42965</v>
      </c>
      <c r="N1135">
        <v>20.875</v>
      </c>
    </row>
    <row r="1136" spans="1:14" x14ac:dyDescent="0.25">
      <c r="A1136" s="75">
        <v>42978</v>
      </c>
      <c r="B1136" s="82">
        <v>21.1875</v>
      </c>
      <c r="M1136" s="75">
        <v>42964</v>
      </c>
      <c r="N1136">
        <v>21.0625</v>
      </c>
    </row>
    <row r="1137" spans="1:14" x14ac:dyDescent="0.25">
      <c r="A1137" s="75">
        <v>42977</v>
      </c>
      <c r="B1137" s="82">
        <v>21.1875</v>
      </c>
      <c r="M1137" s="75">
        <v>42963</v>
      </c>
      <c r="N1137">
        <v>20.9375</v>
      </c>
    </row>
    <row r="1138" spans="1:14" x14ac:dyDescent="0.25">
      <c r="A1138" s="75">
        <v>42976</v>
      </c>
      <c r="B1138" s="82">
        <v>21.1875</v>
      </c>
      <c r="M1138" s="75">
        <v>42962</v>
      </c>
      <c r="N1138">
        <v>20.6875</v>
      </c>
    </row>
    <row r="1139" spans="1:14" x14ac:dyDescent="0.25">
      <c r="A1139" s="75">
        <v>42975</v>
      </c>
      <c r="B1139" s="82">
        <v>20.8125</v>
      </c>
      <c r="M1139" s="75">
        <v>42961</v>
      </c>
      <c r="N1139">
        <v>20.8125</v>
      </c>
    </row>
    <row r="1140" spans="1:14" x14ac:dyDescent="0.25">
      <c r="A1140" s="75">
        <v>42972</v>
      </c>
      <c r="B1140" s="82">
        <v>20.75</v>
      </c>
      <c r="M1140" s="75">
        <v>42958</v>
      </c>
      <c r="N1140">
        <v>20.375</v>
      </c>
    </row>
    <row r="1141" spans="1:14" x14ac:dyDescent="0.25">
      <c r="A1141" s="75">
        <v>42971</v>
      </c>
      <c r="B1141" s="82">
        <v>20.875</v>
      </c>
      <c r="M1141" s="75">
        <v>42957</v>
      </c>
      <c r="N1141">
        <v>21</v>
      </c>
    </row>
    <row r="1142" spans="1:14" x14ac:dyDescent="0.25">
      <c r="A1142" s="75">
        <v>42970</v>
      </c>
      <c r="B1142" s="82">
        <v>20.8125</v>
      </c>
      <c r="M1142" s="75">
        <v>42956</v>
      </c>
      <c r="N1142">
        <v>20.875</v>
      </c>
    </row>
    <row r="1143" spans="1:14" x14ac:dyDescent="0.25">
      <c r="A1143" s="75">
        <v>42969</v>
      </c>
      <c r="B1143" s="82">
        <v>20.875</v>
      </c>
      <c r="M1143" s="75">
        <v>42955</v>
      </c>
      <c r="N1143">
        <v>21.1875</v>
      </c>
    </row>
    <row r="1144" spans="1:14" x14ac:dyDescent="0.25">
      <c r="A1144" s="75">
        <v>42965</v>
      </c>
      <c r="B1144" s="82">
        <v>20.875</v>
      </c>
      <c r="M1144" s="75">
        <v>42954</v>
      </c>
      <c r="N1144">
        <v>20.25</v>
      </c>
    </row>
    <row r="1145" spans="1:14" x14ac:dyDescent="0.25">
      <c r="A1145" s="75">
        <v>42964</v>
      </c>
      <c r="B1145" s="82">
        <v>21.0625</v>
      </c>
      <c r="M1145" s="75">
        <v>42951</v>
      </c>
      <c r="N1145">
        <v>20.375</v>
      </c>
    </row>
    <row r="1146" spans="1:14" x14ac:dyDescent="0.25">
      <c r="A1146" s="75">
        <v>42963</v>
      </c>
      <c r="B1146" s="82">
        <v>20.9375</v>
      </c>
      <c r="M1146" s="75">
        <v>42950</v>
      </c>
      <c r="N1146">
        <v>20.6875</v>
      </c>
    </row>
    <row r="1147" spans="1:14" x14ac:dyDescent="0.25">
      <c r="A1147" s="75">
        <v>42962</v>
      </c>
      <c r="B1147" s="82">
        <v>20.6875</v>
      </c>
      <c r="M1147" s="75">
        <v>42949</v>
      </c>
      <c r="N1147">
        <v>20.125</v>
      </c>
    </row>
    <row r="1148" spans="1:14" x14ac:dyDescent="0.25">
      <c r="A1148" s="75">
        <v>42961</v>
      </c>
      <c r="B1148" s="82">
        <v>20.8125</v>
      </c>
      <c r="M1148" s="75">
        <v>42948</v>
      </c>
      <c r="N1148">
        <v>20.8125</v>
      </c>
    </row>
    <row r="1149" spans="1:14" x14ac:dyDescent="0.25">
      <c r="A1149" s="75">
        <v>42958</v>
      </c>
      <c r="B1149" s="82">
        <v>20.375</v>
      </c>
      <c r="M1149" s="75">
        <v>42947</v>
      </c>
      <c r="N1149">
        <v>20.6875</v>
      </c>
    </row>
    <row r="1150" spans="1:14" x14ac:dyDescent="0.25">
      <c r="A1150" s="75">
        <v>42957</v>
      </c>
      <c r="B1150" s="82">
        <v>21</v>
      </c>
      <c r="M1150" s="75">
        <v>42944</v>
      </c>
      <c r="N1150">
        <v>20.4375</v>
      </c>
    </row>
    <row r="1151" spans="1:14" x14ac:dyDescent="0.25">
      <c r="A1151" s="75">
        <v>42956</v>
      </c>
      <c r="B1151" s="82">
        <v>20.875</v>
      </c>
      <c r="M1151" s="75">
        <v>42943</v>
      </c>
      <c r="N1151">
        <v>20.375</v>
      </c>
    </row>
    <row r="1152" spans="1:14" x14ac:dyDescent="0.25">
      <c r="A1152" s="75">
        <v>42955</v>
      </c>
      <c r="B1152" s="82">
        <v>21.1875</v>
      </c>
      <c r="M1152" s="75">
        <v>42942</v>
      </c>
      <c r="N1152">
        <v>20.125</v>
      </c>
    </row>
    <row r="1153" spans="1:14" x14ac:dyDescent="0.25">
      <c r="A1153" s="75">
        <v>42954</v>
      </c>
      <c r="B1153" s="82">
        <v>20.25</v>
      </c>
      <c r="M1153" s="75">
        <v>42941</v>
      </c>
      <c r="N1153">
        <v>20.625</v>
      </c>
    </row>
    <row r="1154" spans="1:14" x14ac:dyDescent="0.25">
      <c r="A1154" s="75">
        <v>42951</v>
      </c>
      <c r="B1154" s="82">
        <v>20.375</v>
      </c>
      <c r="M1154" s="75">
        <v>42940</v>
      </c>
      <c r="N1154">
        <v>20.375</v>
      </c>
    </row>
    <row r="1155" spans="1:14" x14ac:dyDescent="0.25">
      <c r="A1155" s="75">
        <v>42950</v>
      </c>
      <c r="B1155" s="82">
        <v>20.6875</v>
      </c>
      <c r="M1155" s="75">
        <v>42937</v>
      </c>
      <c r="N1155">
        <v>20.1875</v>
      </c>
    </row>
    <row r="1156" spans="1:14" x14ac:dyDescent="0.25">
      <c r="A1156" s="75">
        <v>42949</v>
      </c>
      <c r="B1156" s="82">
        <v>20.125</v>
      </c>
      <c r="M1156" s="75">
        <v>42936</v>
      </c>
      <c r="N1156">
        <v>20.0625</v>
      </c>
    </row>
    <row r="1157" spans="1:14" x14ac:dyDescent="0.25">
      <c r="A1157" s="75">
        <v>42948</v>
      </c>
      <c r="B1157" s="82">
        <v>20.8125</v>
      </c>
      <c r="M1157" s="75">
        <v>42935</v>
      </c>
      <c r="N1157">
        <v>20.125</v>
      </c>
    </row>
    <row r="1158" spans="1:14" x14ac:dyDescent="0.25">
      <c r="A1158" s="75">
        <v>42947</v>
      </c>
      <c r="B1158" s="82">
        <v>20.6875</v>
      </c>
      <c r="M1158" s="75">
        <v>42934</v>
      </c>
      <c r="N1158">
        <v>20.3125</v>
      </c>
    </row>
    <row r="1159" spans="1:14" x14ac:dyDescent="0.25">
      <c r="A1159" s="75">
        <v>42944</v>
      </c>
      <c r="B1159" s="82">
        <v>20.4375</v>
      </c>
      <c r="M1159" s="75">
        <v>42933</v>
      </c>
      <c r="N1159">
        <v>20.1875</v>
      </c>
    </row>
    <row r="1160" spans="1:14" x14ac:dyDescent="0.25">
      <c r="A1160" s="75">
        <v>42943</v>
      </c>
      <c r="B1160" s="82">
        <v>20.375</v>
      </c>
      <c r="M1160" s="75">
        <v>42930</v>
      </c>
      <c r="N1160">
        <v>20.0625</v>
      </c>
    </row>
    <row r="1161" spans="1:14" x14ac:dyDescent="0.25">
      <c r="A1161" s="75">
        <v>42942</v>
      </c>
      <c r="B1161" s="82">
        <v>20.125</v>
      </c>
      <c r="M1161" s="75">
        <v>42929</v>
      </c>
      <c r="N1161">
        <v>20</v>
      </c>
    </row>
    <row r="1162" spans="1:14" x14ac:dyDescent="0.25">
      <c r="A1162" s="75">
        <v>42941</v>
      </c>
      <c r="B1162" s="82">
        <v>20.625</v>
      </c>
      <c r="M1162" s="75">
        <v>42928</v>
      </c>
      <c r="N1162">
        <v>19.75</v>
      </c>
    </row>
    <row r="1163" spans="1:14" x14ac:dyDescent="0.25">
      <c r="A1163" s="75">
        <v>42940</v>
      </c>
      <c r="B1163" s="82">
        <v>20.375</v>
      </c>
      <c r="M1163" s="75">
        <v>42927</v>
      </c>
      <c r="N1163">
        <v>20.125</v>
      </c>
    </row>
    <row r="1164" spans="1:14" x14ac:dyDescent="0.25">
      <c r="A1164" s="75">
        <v>42937</v>
      </c>
      <c r="B1164" s="82">
        <v>20.1875</v>
      </c>
      <c r="M1164" s="75">
        <v>42926</v>
      </c>
      <c r="N1164">
        <v>20.125</v>
      </c>
    </row>
    <row r="1165" spans="1:14" x14ac:dyDescent="0.25">
      <c r="A1165" s="75">
        <v>42936</v>
      </c>
      <c r="B1165" s="82">
        <v>20.0625</v>
      </c>
      <c r="M1165" s="75">
        <v>42923</v>
      </c>
      <c r="N1165">
        <v>20</v>
      </c>
    </row>
    <row r="1166" spans="1:14" x14ac:dyDescent="0.25">
      <c r="A1166" s="75">
        <v>42935</v>
      </c>
      <c r="B1166" s="82">
        <v>20.125</v>
      </c>
      <c r="M1166" s="75">
        <v>42922</v>
      </c>
      <c r="N1166">
        <v>20.0625</v>
      </c>
    </row>
    <row r="1167" spans="1:14" x14ac:dyDescent="0.25">
      <c r="A1167" s="75">
        <v>42934</v>
      </c>
      <c r="B1167" s="82">
        <v>20.3125</v>
      </c>
      <c r="M1167" s="75">
        <v>42921</v>
      </c>
      <c r="N1167">
        <v>19.875</v>
      </c>
    </row>
    <row r="1168" spans="1:14" x14ac:dyDescent="0.25">
      <c r="A1168" s="75">
        <v>42933</v>
      </c>
      <c r="B1168" s="82">
        <v>20.1875</v>
      </c>
      <c r="M1168" s="75">
        <v>42920</v>
      </c>
      <c r="N1168">
        <v>20.1875</v>
      </c>
    </row>
    <row r="1169" spans="1:14" x14ac:dyDescent="0.25">
      <c r="A1169" s="75">
        <v>42930</v>
      </c>
      <c r="B1169" s="82">
        <v>20.0625</v>
      </c>
      <c r="M1169" s="75">
        <v>42919</v>
      </c>
      <c r="N1169">
        <v>19.6875</v>
      </c>
    </row>
    <row r="1170" spans="1:14" x14ac:dyDescent="0.25">
      <c r="A1170" s="75">
        <v>42929</v>
      </c>
      <c r="B1170" s="82">
        <v>20</v>
      </c>
      <c r="M1170" s="75">
        <v>42916</v>
      </c>
      <c r="N1170">
        <v>20.125</v>
      </c>
    </row>
    <row r="1171" spans="1:14" x14ac:dyDescent="0.25">
      <c r="A1171" s="75">
        <v>42928</v>
      </c>
      <c r="B1171" s="82">
        <v>19.75</v>
      </c>
      <c r="M1171" s="75">
        <v>42915</v>
      </c>
      <c r="N1171">
        <v>20.25</v>
      </c>
    </row>
    <row r="1172" spans="1:14" x14ac:dyDescent="0.25">
      <c r="A1172" s="75">
        <v>42927</v>
      </c>
      <c r="B1172" s="82">
        <v>20.125</v>
      </c>
      <c r="M1172" s="75">
        <v>42914</v>
      </c>
      <c r="N1172">
        <v>19.9375</v>
      </c>
    </row>
    <row r="1173" spans="1:14" x14ac:dyDescent="0.25">
      <c r="A1173" s="75">
        <v>42926</v>
      </c>
      <c r="B1173" s="82">
        <v>20.125</v>
      </c>
      <c r="M1173" s="75">
        <v>42913</v>
      </c>
      <c r="N1173">
        <v>20.125</v>
      </c>
    </row>
    <row r="1174" spans="1:14" x14ac:dyDescent="0.25">
      <c r="A1174" s="75">
        <v>42923</v>
      </c>
      <c r="B1174" s="82">
        <v>20</v>
      </c>
      <c r="M1174" s="75">
        <v>42912</v>
      </c>
      <c r="N1174">
        <v>19.875</v>
      </c>
    </row>
    <row r="1175" spans="1:14" x14ac:dyDescent="0.25">
      <c r="A1175" s="75">
        <v>42922</v>
      </c>
      <c r="B1175" s="82">
        <v>20.0625</v>
      </c>
      <c r="M1175" s="75">
        <v>42909</v>
      </c>
      <c r="N1175">
        <v>20.0625</v>
      </c>
    </row>
    <row r="1176" spans="1:14" x14ac:dyDescent="0.25">
      <c r="A1176" s="75">
        <v>42921</v>
      </c>
      <c r="B1176" s="82">
        <v>19.875</v>
      </c>
      <c r="M1176" s="75">
        <v>42908</v>
      </c>
      <c r="N1176">
        <v>19.8125</v>
      </c>
    </row>
    <row r="1177" spans="1:14" x14ac:dyDescent="0.25">
      <c r="A1177" s="75">
        <v>42920</v>
      </c>
      <c r="B1177" s="82">
        <v>20.1875</v>
      </c>
      <c r="M1177" s="75">
        <v>42907</v>
      </c>
      <c r="N1177">
        <v>19.75</v>
      </c>
    </row>
    <row r="1178" spans="1:14" x14ac:dyDescent="0.25">
      <c r="A1178" s="75">
        <v>42919</v>
      </c>
      <c r="B1178" s="82">
        <v>19.6875</v>
      </c>
      <c r="M1178" s="75">
        <v>42905</v>
      </c>
      <c r="N1178">
        <v>19.625</v>
      </c>
    </row>
    <row r="1179" spans="1:14" x14ac:dyDescent="0.25">
      <c r="A1179" s="75">
        <v>42916</v>
      </c>
      <c r="B1179" s="82">
        <v>20.125</v>
      </c>
      <c r="M1179" s="75">
        <v>42902</v>
      </c>
      <c r="N1179">
        <v>19.75</v>
      </c>
    </row>
    <row r="1180" spans="1:14" x14ac:dyDescent="0.25">
      <c r="A1180" s="75">
        <v>42915</v>
      </c>
      <c r="B1180" s="82">
        <v>20.25</v>
      </c>
      <c r="M1180" s="75">
        <v>42901</v>
      </c>
      <c r="N1180">
        <v>19.75</v>
      </c>
    </row>
    <row r="1181" spans="1:14" x14ac:dyDescent="0.25">
      <c r="A1181" s="75">
        <v>42914</v>
      </c>
      <c r="B1181" s="82">
        <v>19.9375</v>
      </c>
      <c r="M1181" s="75">
        <v>42900</v>
      </c>
      <c r="N1181">
        <v>19.9375</v>
      </c>
    </row>
    <row r="1182" spans="1:14" x14ac:dyDescent="0.25">
      <c r="A1182" s="75">
        <v>42913</v>
      </c>
      <c r="B1182" s="82">
        <v>20.125</v>
      </c>
      <c r="M1182" s="75">
        <v>42899</v>
      </c>
      <c r="N1182">
        <v>19.8125</v>
      </c>
    </row>
    <row r="1183" spans="1:14" x14ac:dyDescent="0.25">
      <c r="A1183" s="75">
        <v>42912</v>
      </c>
      <c r="B1183" s="82">
        <v>19.875</v>
      </c>
      <c r="M1183" s="75">
        <v>42898</v>
      </c>
      <c r="N1183">
        <v>19.5625</v>
      </c>
    </row>
    <row r="1184" spans="1:14" x14ac:dyDescent="0.25">
      <c r="A1184" s="75">
        <v>42909</v>
      </c>
      <c r="B1184" s="82">
        <v>20.0625</v>
      </c>
      <c r="M1184" s="75">
        <v>42895</v>
      </c>
      <c r="N1184">
        <v>19.8125</v>
      </c>
    </row>
    <row r="1185" spans="1:14" x14ac:dyDescent="0.25">
      <c r="A1185" s="75">
        <v>42908</v>
      </c>
      <c r="B1185" s="82">
        <v>19.8125</v>
      </c>
      <c r="M1185" s="75">
        <v>42894</v>
      </c>
      <c r="N1185">
        <v>19.8125</v>
      </c>
    </row>
    <row r="1186" spans="1:14" x14ac:dyDescent="0.25">
      <c r="A1186" s="75">
        <v>42907</v>
      </c>
      <c r="B1186" s="82">
        <v>19.75</v>
      </c>
      <c r="M1186" s="75">
        <v>42893</v>
      </c>
      <c r="N1186">
        <v>19.625</v>
      </c>
    </row>
    <row r="1187" spans="1:14" x14ac:dyDescent="0.25">
      <c r="A1187" s="75">
        <v>42905</v>
      </c>
      <c r="B1187" s="82">
        <v>19.625</v>
      </c>
      <c r="M1187" s="75">
        <v>42892</v>
      </c>
      <c r="N1187">
        <v>19.75</v>
      </c>
    </row>
    <row r="1188" spans="1:14" x14ac:dyDescent="0.25">
      <c r="A1188" s="75">
        <v>42902</v>
      </c>
      <c r="B1188" s="82">
        <v>19.75</v>
      </c>
      <c r="M1188" s="75">
        <v>42891</v>
      </c>
      <c r="N1188">
        <v>19.625</v>
      </c>
    </row>
    <row r="1189" spans="1:14" x14ac:dyDescent="0.25">
      <c r="A1189" s="75">
        <v>42901</v>
      </c>
      <c r="B1189" s="82">
        <v>19.75</v>
      </c>
      <c r="M1189" s="75">
        <v>42888</v>
      </c>
      <c r="N1189">
        <v>19.5625</v>
      </c>
    </row>
    <row r="1190" spans="1:14" x14ac:dyDescent="0.25">
      <c r="A1190" s="75">
        <v>42900</v>
      </c>
      <c r="B1190" s="82">
        <v>19.9375</v>
      </c>
      <c r="M1190" s="75">
        <v>42887</v>
      </c>
      <c r="N1190">
        <v>19.4375</v>
      </c>
    </row>
    <row r="1191" spans="1:14" x14ac:dyDescent="0.25">
      <c r="A1191" s="75">
        <v>42899</v>
      </c>
      <c r="B1191" s="82">
        <v>19.8125</v>
      </c>
      <c r="M1191" s="75">
        <v>42886</v>
      </c>
      <c r="N1191">
        <v>20.0625</v>
      </c>
    </row>
    <row r="1192" spans="1:14" x14ac:dyDescent="0.25">
      <c r="A1192" s="75">
        <v>42898</v>
      </c>
      <c r="B1192" s="82">
        <v>19.5625</v>
      </c>
      <c r="M1192" s="75">
        <v>42885</v>
      </c>
      <c r="N1192">
        <v>19.875</v>
      </c>
    </row>
    <row r="1193" spans="1:14" x14ac:dyDescent="0.25">
      <c r="A1193" s="75">
        <v>42895</v>
      </c>
      <c r="B1193" s="82">
        <v>19.8125</v>
      </c>
      <c r="M1193" s="75">
        <v>42884</v>
      </c>
      <c r="N1193">
        <v>19.9375</v>
      </c>
    </row>
    <row r="1194" spans="1:14" x14ac:dyDescent="0.25">
      <c r="A1194" s="75">
        <v>42894</v>
      </c>
      <c r="B1194" s="82">
        <v>19.8125</v>
      </c>
      <c r="M1194" s="75">
        <v>42881</v>
      </c>
      <c r="N1194">
        <v>19.4375</v>
      </c>
    </row>
    <row r="1195" spans="1:14" x14ac:dyDescent="0.25">
      <c r="A1195" s="75">
        <v>42893</v>
      </c>
      <c r="B1195" s="82">
        <v>19.625</v>
      </c>
      <c r="M1195" s="75">
        <v>42879</v>
      </c>
      <c r="N1195">
        <v>19.5</v>
      </c>
    </row>
    <row r="1196" spans="1:14" x14ac:dyDescent="0.25">
      <c r="A1196" s="75">
        <v>42892</v>
      </c>
      <c r="B1196" s="82">
        <v>19.75</v>
      </c>
      <c r="M1196" s="75">
        <v>42878</v>
      </c>
      <c r="N1196">
        <v>19.8125</v>
      </c>
    </row>
    <row r="1197" spans="1:14" x14ac:dyDescent="0.25">
      <c r="A1197" s="75">
        <v>42891</v>
      </c>
      <c r="B1197" s="82">
        <v>19.625</v>
      </c>
      <c r="M1197" s="75">
        <v>42877</v>
      </c>
      <c r="N1197">
        <v>19.5625</v>
      </c>
    </row>
    <row r="1198" spans="1:14" x14ac:dyDescent="0.25">
      <c r="A1198" s="75">
        <v>42888</v>
      </c>
      <c r="B1198" s="82">
        <v>19.5625</v>
      </c>
      <c r="M1198" s="75">
        <v>42874</v>
      </c>
      <c r="N1198">
        <v>19.5625</v>
      </c>
    </row>
    <row r="1199" spans="1:14" x14ac:dyDescent="0.25">
      <c r="A1199" s="75">
        <v>42887</v>
      </c>
      <c r="B1199" s="82">
        <v>19.4375</v>
      </c>
      <c r="M1199" s="75">
        <v>42873</v>
      </c>
      <c r="N1199">
        <v>19.875</v>
      </c>
    </row>
    <row r="1200" spans="1:14" x14ac:dyDescent="0.25">
      <c r="A1200" s="75">
        <v>42886</v>
      </c>
      <c r="B1200" s="82">
        <v>20.0625</v>
      </c>
      <c r="M1200" s="75">
        <v>42872</v>
      </c>
      <c r="N1200">
        <v>19.5625</v>
      </c>
    </row>
    <row r="1201" spans="1:14" x14ac:dyDescent="0.25">
      <c r="A1201" s="75">
        <v>42885</v>
      </c>
      <c r="B1201" s="82">
        <v>19.875</v>
      </c>
      <c r="M1201" s="75">
        <v>42871</v>
      </c>
      <c r="N1201">
        <v>19.875</v>
      </c>
    </row>
    <row r="1202" spans="1:14" x14ac:dyDescent="0.25">
      <c r="A1202" s="75">
        <v>42884</v>
      </c>
      <c r="B1202" s="82">
        <v>19.9375</v>
      </c>
      <c r="M1202" s="75">
        <v>42870</v>
      </c>
      <c r="N1202">
        <v>19.6875</v>
      </c>
    </row>
    <row r="1203" spans="1:14" x14ac:dyDescent="0.25">
      <c r="A1203" s="75">
        <v>42881</v>
      </c>
      <c r="B1203" s="82">
        <v>19.4375</v>
      </c>
      <c r="M1203" s="75">
        <v>42867</v>
      </c>
      <c r="N1203">
        <v>19.5</v>
      </c>
    </row>
    <row r="1204" spans="1:14" x14ac:dyDescent="0.25">
      <c r="A1204" s="75">
        <v>42879</v>
      </c>
      <c r="B1204" s="82">
        <v>19.5</v>
      </c>
      <c r="M1204" s="75">
        <v>42866</v>
      </c>
      <c r="N1204">
        <v>19.25</v>
      </c>
    </row>
    <row r="1205" spans="1:14" x14ac:dyDescent="0.25">
      <c r="A1205" s="75">
        <v>42878</v>
      </c>
      <c r="B1205" s="82">
        <v>19.8125</v>
      </c>
      <c r="M1205" s="75">
        <v>42865</v>
      </c>
      <c r="N1205">
        <v>19.6875</v>
      </c>
    </row>
    <row r="1206" spans="1:14" x14ac:dyDescent="0.25">
      <c r="A1206" s="75">
        <v>42877</v>
      </c>
      <c r="B1206" s="82">
        <v>19.5625</v>
      </c>
      <c r="M1206" s="75">
        <v>42864</v>
      </c>
      <c r="N1206">
        <v>19.625</v>
      </c>
    </row>
    <row r="1207" spans="1:14" x14ac:dyDescent="0.25">
      <c r="A1207" s="75">
        <v>42874</v>
      </c>
      <c r="B1207" s="82">
        <v>19.5625</v>
      </c>
      <c r="M1207" s="75">
        <v>42863</v>
      </c>
      <c r="N1207">
        <v>19.5</v>
      </c>
    </row>
    <row r="1208" spans="1:14" x14ac:dyDescent="0.25">
      <c r="A1208" s="75">
        <v>42873</v>
      </c>
      <c r="B1208" s="82">
        <v>19.875</v>
      </c>
      <c r="M1208" s="75">
        <v>42860</v>
      </c>
      <c r="N1208">
        <v>19.4375</v>
      </c>
    </row>
    <row r="1209" spans="1:14" x14ac:dyDescent="0.25">
      <c r="A1209" s="75">
        <v>42872</v>
      </c>
      <c r="B1209" s="82">
        <v>19.5625</v>
      </c>
      <c r="M1209" s="75">
        <v>42859</v>
      </c>
      <c r="N1209">
        <v>19.6875</v>
      </c>
    </row>
    <row r="1210" spans="1:14" x14ac:dyDescent="0.25">
      <c r="A1210" s="75">
        <v>42871</v>
      </c>
      <c r="B1210" s="82">
        <v>19.875</v>
      </c>
      <c r="M1210" s="75">
        <v>42858</v>
      </c>
      <c r="N1210">
        <v>19.5625</v>
      </c>
    </row>
    <row r="1211" spans="1:14" x14ac:dyDescent="0.25">
      <c r="A1211" s="75">
        <v>42870</v>
      </c>
      <c r="B1211" s="82">
        <v>19.6875</v>
      </c>
      <c r="M1211" s="75">
        <v>42857</v>
      </c>
      <c r="N1211">
        <v>19.3125</v>
      </c>
    </row>
    <row r="1212" spans="1:14" x14ac:dyDescent="0.25">
      <c r="A1212" s="75">
        <v>42867</v>
      </c>
      <c r="B1212" s="82">
        <v>19.5</v>
      </c>
      <c r="M1212" s="75">
        <v>42853</v>
      </c>
      <c r="N1212">
        <v>20</v>
      </c>
    </row>
    <row r="1213" spans="1:14" x14ac:dyDescent="0.25">
      <c r="A1213" s="75">
        <v>42866</v>
      </c>
      <c r="B1213" s="82">
        <v>19.25</v>
      </c>
      <c r="M1213" s="75">
        <v>42852</v>
      </c>
      <c r="N1213">
        <v>19.6875</v>
      </c>
    </row>
    <row r="1214" spans="1:14" x14ac:dyDescent="0.25">
      <c r="A1214" s="75">
        <v>42865</v>
      </c>
      <c r="B1214" s="82">
        <v>19.6875</v>
      </c>
      <c r="M1214" s="75">
        <v>42851</v>
      </c>
      <c r="N1214">
        <v>19.5</v>
      </c>
    </row>
    <row r="1215" spans="1:14" x14ac:dyDescent="0.25">
      <c r="A1215" s="75">
        <v>42864</v>
      </c>
      <c r="B1215" s="82">
        <v>19.625</v>
      </c>
      <c r="M1215" s="75">
        <v>42850</v>
      </c>
      <c r="N1215">
        <v>19.6875</v>
      </c>
    </row>
    <row r="1216" spans="1:14" x14ac:dyDescent="0.25">
      <c r="A1216" s="75">
        <v>42863</v>
      </c>
      <c r="B1216" s="82">
        <v>19.5</v>
      </c>
      <c r="M1216" s="75">
        <v>42849</v>
      </c>
      <c r="N1216">
        <v>19.5</v>
      </c>
    </row>
    <row r="1217" spans="1:14" x14ac:dyDescent="0.25">
      <c r="A1217" s="75">
        <v>42860</v>
      </c>
      <c r="B1217" s="82">
        <v>19.4375</v>
      </c>
      <c r="M1217" s="75">
        <v>42846</v>
      </c>
      <c r="N1217">
        <v>19.4375</v>
      </c>
    </row>
    <row r="1218" spans="1:14" x14ac:dyDescent="0.25">
      <c r="A1218" s="75">
        <v>42859</v>
      </c>
      <c r="B1218" s="82">
        <v>19.6875</v>
      </c>
      <c r="M1218" s="75">
        <v>42845</v>
      </c>
      <c r="N1218">
        <v>19.3125</v>
      </c>
    </row>
    <row r="1219" spans="1:14" x14ac:dyDescent="0.25">
      <c r="A1219" s="75">
        <v>42858</v>
      </c>
      <c r="B1219" s="82">
        <v>19.5625</v>
      </c>
      <c r="M1219" s="75">
        <v>42844</v>
      </c>
      <c r="N1219">
        <v>19.4375</v>
      </c>
    </row>
    <row r="1220" spans="1:14" x14ac:dyDescent="0.25">
      <c r="A1220" s="75">
        <v>42857</v>
      </c>
      <c r="B1220" s="82">
        <v>19.3125</v>
      </c>
      <c r="M1220" s="75">
        <v>42843</v>
      </c>
      <c r="N1220">
        <v>19.5</v>
      </c>
    </row>
    <row r="1221" spans="1:14" x14ac:dyDescent="0.25">
      <c r="A1221" s="75">
        <v>42853</v>
      </c>
      <c r="B1221" s="82">
        <v>20</v>
      </c>
      <c r="M1221" s="75">
        <v>42842</v>
      </c>
      <c r="N1221">
        <v>19.3125</v>
      </c>
    </row>
    <row r="1222" spans="1:14" x14ac:dyDescent="0.25">
      <c r="A1222" s="75">
        <v>42852</v>
      </c>
      <c r="B1222" s="82">
        <v>19.6875</v>
      </c>
      <c r="M1222" s="75">
        <v>42837</v>
      </c>
      <c r="N1222">
        <v>18.875</v>
      </c>
    </row>
    <row r="1223" spans="1:14" x14ac:dyDescent="0.25">
      <c r="A1223" s="75">
        <v>42851</v>
      </c>
      <c r="B1223" s="82">
        <v>19.5</v>
      </c>
      <c r="M1223" s="75">
        <v>42836</v>
      </c>
      <c r="N1223">
        <v>18.9375</v>
      </c>
    </row>
    <row r="1224" spans="1:14" x14ac:dyDescent="0.25">
      <c r="A1224" s="75">
        <v>42850</v>
      </c>
      <c r="B1224" s="82">
        <v>19.6875</v>
      </c>
      <c r="M1224" s="75">
        <v>42835</v>
      </c>
      <c r="N1224">
        <v>19</v>
      </c>
    </row>
    <row r="1225" spans="1:14" x14ac:dyDescent="0.25">
      <c r="A1225" s="75">
        <v>42849</v>
      </c>
      <c r="B1225" s="82">
        <v>19.5</v>
      </c>
      <c r="M1225" s="75">
        <v>42832</v>
      </c>
      <c r="N1225">
        <v>18.75</v>
      </c>
    </row>
    <row r="1226" spans="1:14" x14ac:dyDescent="0.25">
      <c r="A1226" s="75">
        <v>42846</v>
      </c>
      <c r="B1226" s="82">
        <v>19.4375</v>
      </c>
      <c r="M1226" s="75">
        <v>42831</v>
      </c>
      <c r="N1226">
        <v>18.9375</v>
      </c>
    </row>
    <row r="1227" spans="1:14" x14ac:dyDescent="0.25">
      <c r="A1227" s="75">
        <v>42845</v>
      </c>
      <c r="B1227" s="82">
        <v>19.3125</v>
      </c>
      <c r="M1227" s="75">
        <v>42830</v>
      </c>
      <c r="N1227">
        <v>18.8125</v>
      </c>
    </row>
    <row r="1228" spans="1:14" x14ac:dyDescent="0.25">
      <c r="A1228" s="75">
        <v>42844</v>
      </c>
      <c r="B1228" s="82">
        <v>19.4375</v>
      </c>
      <c r="M1228" s="75">
        <v>42829</v>
      </c>
      <c r="N1228">
        <v>19.0625</v>
      </c>
    </row>
    <row r="1229" spans="1:14" x14ac:dyDescent="0.25">
      <c r="A1229" s="75">
        <v>42843</v>
      </c>
      <c r="B1229" s="82">
        <v>19.5</v>
      </c>
      <c r="M1229" s="75">
        <v>42828</v>
      </c>
      <c r="N1229">
        <v>18.6875</v>
      </c>
    </row>
    <row r="1230" spans="1:14" x14ac:dyDescent="0.25">
      <c r="A1230" s="75">
        <v>42842</v>
      </c>
      <c r="B1230" s="82">
        <v>19.3125</v>
      </c>
      <c r="M1230" s="75">
        <v>42825</v>
      </c>
      <c r="N1230">
        <v>19.0625</v>
      </c>
    </row>
    <row r="1231" spans="1:14" x14ac:dyDescent="0.25">
      <c r="A1231" s="75">
        <v>42837</v>
      </c>
      <c r="B1231" s="82">
        <v>18.875</v>
      </c>
      <c r="M1231" s="75">
        <v>42824</v>
      </c>
      <c r="N1231">
        <v>19</v>
      </c>
    </row>
    <row r="1232" spans="1:14" x14ac:dyDescent="0.25">
      <c r="A1232" s="75">
        <v>42836</v>
      </c>
      <c r="B1232" s="82">
        <v>18.9375</v>
      </c>
      <c r="M1232" s="75">
        <v>42823</v>
      </c>
      <c r="N1232">
        <v>19.1875</v>
      </c>
    </row>
    <row r="1233" spans="1:14" x14ac:dyDescent="0.25">
      <c r="A1233" s="75">
        <v>42835</v>
      </c>
      <c r="B1233" s="82">
        <v>19</v>
      </c>
      <c r="M1233" s="75">
        <v>42822</v>
      </c>
      <c r="N1233">
        <v>19.3125</v>
      </c>
    </row>
    <row r="1234" spans="1:14" x14ac:dyDescent="0.25">
      <c r="A1234" s="75">
        <v>42832</v>
      </c>
      <c r="B1234" s="82">
        <v>18.75</v>
      </c>
      <c r="M1234" s="75">
        <v>42821</v>
      </c>
      <c r="N1234">
        <v>19.0625</v>
      </c>
    </row>
    <row r="1235" spans="1:14" x14ac:dyDescent="0.25">
      <c r="A1235" s="75">
        <v>42831</v>
      </c>
      <c r="B1235" s="82">
        <v>18.9375</v>
      </c>
      <c r="M1235" s="75">
        <v>42817</v>
      </c>
      <c r="N1235">
        <v>19.3125</v>
      </c>
    </row>
    <row r="1236" spans="1:14" x14ac:dyDescent="0.25">
      <c r="A1236" s="75">
        <v>42830</v>
      </c>
      <c r="B1236" s="82">
        <v>18.8125</v>
      </c>
      <c r="M1236" s="75">
        <v>42816</v>
      </c>
      <c r="N1236">
        <v>19.25</v>
      </c>
    </row>
    <row r="1237" spans="1:14" x14ac:dyDescent="0.25">
      <c r="A1237" s="75">
        <v>42829</v>
      </c>
      <c r="B1237" s="82">
        <v>19.0625</v>
      </c>
      <c r="M1237" s="75">
        <v>42815</v>
      </c>
      <c r="N1237">
        <v>19.375</v>
      </c>
    </row>
    <row r="1238" spans="1:14" x14ac:dyDescent="0.25">
      <c r="A1238" s="75">
        <v>42828</v>
      </c>
      <c r="B1238" s="82">
        <v>18.6875</v>
      </c>
      <c r="M1238" s="75">
        <v>42814</v>
      </c>
      <c r="N1238">
        <v>19.4375</v>
      </c>
    </row>
    <row r="1239" spans="1:14" x14ac:dyDescent="0.25">
      <c r="A1239" s="75">
        <v>42825</v>
      </c>
      <c r="B1239" s="82">
        <v>19.0625</v>
      </c>
      <c r="M1239" s="75">
        <v>42811</v>
      </c>
      <c r="N1239">
        <v>19.625</v>
      </c>
    </row>
    <row r="1240" spans="1:14" x14ac:dyDescent="0.25">
      <c r="A1240" s="75">
        <v>42824</v>
      </c>
      <c r="B1240" s="82">
        <v>19</v>
      </c>
      <c r="M1240" s="75">
        <v>42810</v>
      </c>
      <c r="N1240">
        <v>19.625</v>
      </c>
    </row>
    <row r="1241" spans="1:14" x14ac:dyDescent="0.25">
      <c r="A1241" s="75">
        <v>42823</v>
      </c>
      <c r="B1241" s="82">
        <v>19.1875</v>
      </c>
      <c r="M1241" s="75">
        <v>42809</v>
      </c>
      <c r="N1241">
        <v>19.5</v>
      </c>
    </row>
    <row r="1242" spans="1:14" x14ac:dyDescent="0.25">
      <c r="A1242" s="75">
        <v>42822</v>
      </c>
      <c r="B1242" s="82">
        <v>19.3125</v>
      </c>
      <c r="M1242" s="75">
        <v>42808</v>
      </c>
      <c r="N1242">
        <v>19.875</v>
      </c>
    </row>
    <row r="1243" spans="1:14" x14ac:dyDescent="0.25">
      <c r="A1243" s="75">
        <v>42821</v>
      </c>
      <c r="B1243" s="82">
        <v>19.0625</v>
      </c>
      <c r="M1243" s="75">
        <v>42807</v>
      </c>
      <c r="N1243">
        <v>19.375</v>
      </c>
    </row>
    <row r="1244" spans="1:14" x14ac:dyDescent="0.25">
      <c r="A1244" s="75">
        <v>42817</v>
      </c>
      <c r="B1244" s="82">
        <v>19.3125</v>
      </c>
      <c r="M1244" s="75">
        <v>42804</v>
      </c>
      <c r="N1244">
        <v>19.625</v>
      </c>
    </row>
    <row r="1245" spans="1:14" x14ac:dyDescent="0.25">
      <c r="A1245" s="75">
        <v>42816</v>
      </c>
      <c r="B1245" s="82">
        <v>19.25</v>
      </c>
      <c r="M1245" s="75">
        <v>42803</v>
      </c>
      <c r="N1245">
        <v>19.6875</v>
      </c>
    </row>
    <row r="1246" spans="1:14" x14ac:dyDescent="0.25">
      <c r="A1246" s="75">
        <v>42815</v>
      </c>
      <c r="B1246" s="82">
        <v>19.375</v>
      </c>
      <c r="M1246" s="75">
        <v>42802</v>
      </c>
      <c r="N1246">
        <v>19.5625</v>
      </c>
    </row>
    <row r="1247" spans="1:14" x14ac:dyDescent="0.25">
      <c r="A1247" s="75">
        <v>42814</v>
      </c>
      <c r="B1247" s="82">
        <v>19.4375</v>
      </c>
      <c r="M1247" s="75">
        <v>42801</v>
      </c>
      <c r="N1247">
        <v>19.6875</v>
      </c>
    </row>
    <row r="1248" spans="1:14" x14ac:dyDescent="0.25">
      <c r="A1248" s="75">
        <v>42811</v>
      </c>
      <c r="B1248" s="82">
        <v>19.625</v>
      </c>
      <c r="M1248" s="75">
        <v>42800</v>
      </c>
      <c r="N1248">
        <v>19.875</v>
      </c>
    </row>
    <row r="1249" spans="1:14" x14ac:dyDescent="0.25">
      <c r="A1249" s="75">
        <v>42810</v>
      </c>
      <c r="B1249" s="82">
        <v>19.625</v>
      </c>
      <c r="M1249" s="75">
        <v>42797</v>
      </c>
      <c r="N1249">
        <v>19.6875</v>
      </c>
    </row>
    <row r="1250" spans="1:14" x14ac:dyDescent="0.25">
      <c r="A1250" s="75">
        <v>42809</v>
      </c>
      <c r="B1250" s="82">
        <v>19.5</v>
      </c>
      <c r="M1250" s="75">
        <v>42796</v>
      </c>
      <c r="N1250">
        <v>19.75</v>
      </c>
    </row>
    <row r="1251" spans="1:14" x14ac:dyDescent="0.25">
      <c r="A1251" s="75">
        <v>42808</v>
      </c>
      <c r="B1251" s="82">
        <v>19.875</v>
      </c>
      <c r="M1251" s="75">
        <v>42795</v>
      </c>
      <c r="N1251">
        <v>20.125</v>
      </c>
    </row>
    <row r="1252" spans="1:14" x14ac:dyDescent="0.25">
      <c r="A1252" s="75">
        <v>42807</v>
      </c>
      <c r="B1252" s="82">
        <v>19.375</v>
      </c>
      <c r="M1252" s="75">
        <v>42790</v>
      </c>
      <c r="N1252">
        <v>20.1875</v>
      </c>
    </row>
    <row r="1253" spans="1:14" x14ac:dyDescent="0.25">
      <c r="A1253" s="75">
        <v>42804</v>
      </c>
      <c r="B1253" s="82">
        <v>19.625</v>
      </c>
      <c r="M1253" s="75">
        <v>42789</v>
      </c>
      <c r="N1253">
        <v>20.25</v>
      </c>
    </row>
    <row r="1254" spans="1:14" x14ac:dyDescent="0.25">
      <c r="A1254" s="75">
        <v>42803</v>
      </c>
      <c r="B1254" s="82">
        <v>19.6875</v>
      </c>
      <c r="M1254" s="75">
        <v>42788</v>
      </c>
      <c r="N1254">
        <v>20.3125</v>
      </c>
    </row>
    <row r="1255" spans="1:14" x14ac:dyDescent="0.25">
      <c r="A1255" s="75">
        <v>42802</v>
      </c>
      <c r="B1255" s="82">
        <v>19.5625</v>
      </c>
      <c r="M1255" s="75">
        <v>42787</v>
      </c>
      <c r="N1255">
        <v>20</v>
      </c>
    </row>
    <row r="1256" spans="1:14" x14ac:dyDescent="0.25">
      <c r="A1256" s="75">
        <v>42801</v>
      </c>
      <c r="B1256" s="82">
        <v>19.6875</v>
      </c>
      <c r="M1256" s="75">
        <v>42786</v>
      </c>
      <c r="N1256">
        <v>19.75</v>
      </c>
    </row>
    <row r="1257" spans="1:14" x14ac:dyDescent="0.25">
      <c r="A1257" s="75">
        <v>42800</v>
      </c>
      <c r="B1257" s="82">
        <v>19.875</v>
      </c>
      <c r="M1257" s="75">
        <v>42783</v>
      </c>
      <c r="N1257">
        <v>19.75</v>
      </c>
    </row>
    <row r="1258" spans="1:14" x14ac:dyDescent="0.25">
      <c r="A1258" s="75">
        <v>42797</v>
      </c>
      <c r="B1258" s="82">
        <v>19.6875</v>
      </c>
      <c r="M1258" s="75">
        <v>42782</v>
      </c>
      <c r="N1258">
        <v>20.25</v>
      </c>
    </row>
    <row r="1259" spans="1:14" x14ac:dyDescent="0.25">
      <c r="A1259" s="75">
        <v>42796</v>
      </c>
      <c r="B1259" s="82">
        <v>19.75</v>
      </c>
      <c r="M1259" s="75">
        <v>42781</v>
      </c>
      <c r="N1259">
        <v>20.3125</v>
      </c>
    </row>
    <row r="1260" spans="1:14" x14ac:dyDescent="0.25">
      <c r="A1260" s="75">
        <v>42795</v>
      </c>
      <c r="B1260" s="82">
        <v>20.125</v>
      </c>
      <c r="M1260" s="75">
        <v>42780</v>
      </c>
      <c r="N1260">
        <v>20.3125</v>
      </c>
    </row>
    <row r="1261" spans="1:14" x14ac:dyDescent="0.25">
      <c r="A1261" s="75">
        <v>42790</v>
      </c>
      <c r="B1261" s="82">
        <v>20.1875</v>
      </c>
      <c r="M1261" s="75">
        <v>42779</v>
      </c>
      <c r="N1261">
        <v>19.6875</v>
      </c>
    </row>
    <row r="1262" spans="1:14" x14ac:dyDescent="0.25">
      <c r="A1262" s="75">
        <v>42789</v>
      </c>
      <c r="B1262" s="82">
        <v>20.25</v>
      </c>
      <c r="M1262" s="75">
        <v>42776</v>
      </c>
      <c r="N1262">
        <v>19.625</v>
      </c>
    </row>
    <row r="1263" spans="1:14" x14ac:dyDescent="0.25">
      <c r="A1263" s="75">
        <v>42788</v>
      </c>
      <c r="B1263" s="82">
        <v>20.3125</v>
      </c>
      <c r="M1263" s="75">
        <v>42775</v>
      </c>
      <c r="N1263">
        <v>20.25</v>
      </c>
    </row>
    <row r="1264" spans="1:14" x14ac:dyDescent="0.25">
      <c r="A1264" s="75">
        <v>42787</v>
      </c>
      <c r="B1264" s="82">
        <v>20</v>
      </c>
      <c r="M1264" s="75">
        <v>42774</v>
      </c>
      <c r="N1264">
        <v>20.3125</v>
      </c>
    </row>
    <row r="1265" spans="1:14" x14ac:dyDescent="0.25">
      <c r="A1265" s="75">
        <v>42786</v>
      </c>
      <c r="B1265" s="82">
        <v>19.75</v>
      </c>
      <c r="M1265" s="75">
        <v>42773</v>
      </c>
      <c r="N1265">
        <v>20.0625</v>
      </c>
    </row>
    <row r="1266" spans="1:14" x14ac:dyDescent="0.25">
      <c r="A1266" s="75">
        <v>42783</v>
      </c>
      <c r="B1266" s="82">
        <v>19.75</v>
      </c>
      <c r="M1266" s="75">
        <v>42772</v>
      </c>
      <c r="N1266">
        <v>19.625</v>
      </c>
    </row>
    <row r="1267" spans="1:14" x14ac:dyDescent="0.25">
      <c r="A1267" s="75">
        <v>42782</v>
      </c>
      <c r="B1267" s="82">
        <v>20.25</v>
      </c>
      <c r="M1267" s="75">
        <v>42769</v>
      </c>
      <c r="N1267">
        <v>20</v>
      </c>
    </row>
    <row r="1268" spans="1:14" x14ac:dyDescent="0.25">
      <c r="A1268" s="75">
        <v>42781</v>
      </c>
      <c r="B1268" s="82">
        <v>20.3125</v>
      </c>
      <c r="M1268" s="75">
        <v>42768</v>
      </c>
      <c r="N1268">
        <v>20.25</v>
      </c>
    </row>
    <row r="1269" spans="1:14" x14ac:dyDescent="0.25">
      <c r="A1269" s="75">
        <v>42780</v>
      </c>
      <c r="B1269" s="82">
        <v>20.3125</v>
      </c>
      <c r="M1269" s="75">
        <v>42767</v>
      </c>
      <c r="N1269">
        <v>20.1875</v>
      </c>
    </row>
    <row r="1270" spans="1:14" x14ac:dyDescent="0.25">
      <c r="A1270" s="75">
        <v>42779</v>
      </c>
      <c r="B1270" s="82">
        <v>19.6875</v>
      </c>
      <c r="M1270" s="75">
        <v>42766</v>
      </c>
      <c r="N1270">
        <v>19.375</v>
      </c>
    </row>
    <row r="1271" spans="1:14" x14ac:dyDescent="0.25">
      <c r="A1271" s="75">
        <v>42776</v>
      </c>
      <c r="B1271" s="82">
        <v>19.625</v>
      </c>
      <c r="M1271" s="75">
        <v>42765</v>
      </c>
      <c r="N1271">
        <v>19.9375</v>
      </c>
    </row>
    <row r="1272" spans="1:14" x14ac:dyDescent="0.25">
      <c r="A1272" s="75">
        <v>42775</v>
      </c>
      <c r="B1272" s="82">
        <v>20.25</v>
      </c>
      <c r="M1272" s="75">
        <v>42762</v>
      </c>
      <c r="N1272">
        <v>19.9375</v>
      </c>
    </row>
    <row r="1273" spans="1:14" x14ac:dyDescent="0.25">
      <c r="A1273" s="75">
        <v>42774</v>
      </c>
      <c r="B1273" s="82">
        <v>20.3125</v>
      </c>
      <c r="M1273" s="75">
        <v>42761</v>
      </c>
      <c r="N1273">
        <v>19.9375</v>
      </c>
    </row>
    <row r="1274" spans="1:14" x14ac:dyDescent="0.25">
      <c r="A1274" s="75">
        <v>42773</v>
      </c>
      <c r="B1274" s="82">
        <v>20.0625</v>
      </c>
      <c r="M1274" s="75">
        <v>42760</v>
      </c>
      <c r="N1274">
        <v>19.6875</v>
      </c>
    </row>
    <row r="1275" spans="1:14" x14ac:dyDescent="0.25">
      <c r="A1275" s="75">
        <v>42772</v>
      </c>
      <c r="B1275" s="82">
        <v>19.625</v>
      </c>
      <c r="M1275" s="75">
        <v>42759</v>
      </c>
      <c r="N1275">
        <v>19.625</v>
      </c>
    </row>
    <row r="1276" spans="1:14" x14ac:dyDescent="0.25">
      <c r="A1276" s="75">
        <v>42769</v>
      </c>
      <c r="B1276" s="82">
        <v>20</v>
      </c>
      <c r="M1276" s="75">
        <v>42758</v>
      </c>
      <c r="N1276">
        <v>19.5</v>
      </c>
    </row>
    <row r="1277" spans="1:14" x14ac:dyDescent="0.25">
      <c r="A1277" s="75">
        <v>42768</v>
      </c>
      <c r="B1277" s="82">
        <v>20.25</v>
      </c>
      <c r="M1277" s="75">
        <v>42755</v>
      </c>
      <c r="N1277">
        <v>19.5</v>
      </c>
    </row>
    <row r="1278" spans="1:14" x14ac:dyDescent="0.25">
      <c r="A1278" s="75">
        <v>42767</v>
      </c>
      <c r="B1278" s="82">
        <v>20.1875</v>
      </c>
      <c r="M1278" s="75">
        <v>42754</v>
      </c>
      <c r="N1278">
        <v>19.625</v>
      </c>
    </row>
    <row r="1279" spans="1:14" x14ac:dyDescent="0.25">
      <c r="A1279" s="75">
        <v>42766</v>
      </c>
      <c r="B1279" s="82">
        <v>19.375</v>
      </c>
      <c r="M1279" s="75">
        <v>42753</v>
      </c>
      <c r="N1279">
        <v>19.75</v>
      </c>
    </row>
    <row r="1280" spans="1:14" x14ac:dyDescent="0.25">
      <c r="A1280" s="75">
        <v>42765</v>
      </c>
      <c r="B1280" s="82">
        <v>19.9375</v>
      </c>
      <c r="M1280" s="75">
        <v>42752</v>
      </c>
      <c r="N1280">
        <v>19.875</v>
      </c>
    </row>
    <row r="1281" spans="1:14" x14ac:dyDescent="0.25">
      <c r="A1281" s="75">
        <v>42762</v>
      </c>
      <c r="B1281" s="82">
        <v>19.9375</v>
      </c>
      <c r="M1281" s="75">
        <v>42751</v>
      </c>
      <c r="N1281">
        <v>19.75</v>
      </c>
    </row>
    <row r="1282" spans="1:14" x14ac:dyDescent="0.25">
      <c r="A1282" s="75">
        <v>42761</v>
      </c>
      <c r="B1282" s="82">
        <v>19.9375</v>
      </c>
      <c r="M1282" s="75">
        <v>42748</v>
      </c>
      <c r="N1282">
        <v>19.75</v>
      </c>
    </row>
    <row r="1283" spans="1:14" x14ac:dyDescent="0.25">
      <c r="A1283" s="75">
        <v>42760</v>
      </c>
      <c r="B1283" s="82">
        <v>19.6875</v>
      </c>
      <c r="M1283" s="75">
        <v>42747</v>
      </c>
      <c r="N1283">
        <v>19.625</v>
      </c>
    </row>
    <row r="1284" spans="1:14" x14ac:dyDescent="0.25">
      <c r="A1284" s="75">
        <v>42759</v>
      </c>
      <c r="B1284" s="82">
        <v>19.625</v>
      </c>
      <c r="M1284" s="75">
        <v>42746</v>
      </c>
      <c r="N1284">
        <v>19.625</v>
      </c>
    </row>
    <row r="1285" spans="1:14" x14ac:dyDescent="0.25">
      <c r="A1285" s="75">
        <v>42758</v>
      </c>
      <c r="B1285" s="82">
        <v>19.5</v>
      </c>
      <c r="M1285" s="75">
        <v>42745</v>
      </c>
      <c r="N1285">
        <v>20.0625</v>
      </c>
    </row>
    <row r="1286" spans="1:14" x14ac:dyDescent="0.25">
      <c r="A1286" s="75">
        <v>42755</v>
      </c>
      <c r="B1286" s="82">
        <v>19.5</v>
      </c>
      <c r="M1286" s="75">
        <v>42744</v>
      </c>
      <c r="N1286">
        <v>19.875</v>
      </c>
    </row>
    <row r="1287" spans="1:14" x14ac:dyDescent="0.25">
      <c r="A1287" s="75">
        <v>42754</v>
      </c>
      <c r="B1287" s="82">
        <v>19.625</v>
      </c>
      <c r="M1287" s="75">
        <v>42741</v>
      </c>
      <c r="N1287">
        <v>19.875</v>
      </c>
    </row>
    <row r="1288" spans="1:14" x14ac:dyDescent="0.25">
      <c r="A1288" s="75">
        <v>42753</v>
      </c>
      <c r="B1288" s="82">
        <v>19.75</v>
      </c>
      <c r="M1288" s="75">
        <v>42740</v>
      </c>
      <c r="N1288">
        <v>19.75</v>
      </c>
    </row>
    <row r="1289" spans="1:14" x14ac:dyDescent="0.25">
      <c r="A1289" s="75">
        <v>42752</v>
      </c>
      <c r="B1289" s="82">
        <v>19.875</v>
      </c>
      <c r="M1289" s="75">
        <v>42739</v>
      </c>
      <c r="N1289">
        <v>19.875</v>
      </c>
    </row>
    <row r="1290" spans="1:14" x14ac:dyDescent="0.25">
      <c r="A1290" s="75">
        <v>42751</v>
      </c>
      <c r="B1290" s="82">
        <v>19.75</v>
      </c>
      <c r="M1290" s="75">
        <v>42738</v>
      </c>
      <c r="N1290">
        <v>20.125</v>
      </c>
    </row>
    <row r="1291" spans="1:14" x14ac:dyDescent="0.25">
      <c r="A1291" s="75">
        <v>42748</v>
      </c>
      <c r="B1291" s="82">
        <v>19.75</v>
      </c>
      <c r="M1291" s="75">
        <v>42737</v>
      </c>
      <c r="N1291">
        <v>19.8125</v>
      </c>
    </row>
    <row r="1292" spans="1:14" x14ac:dyDescent="0.25">
      <c r="A1292" s="75">
        <v>42747</v>
      </c>
      <c r="B1292" s="82">
        <v>19.625</v>
      </c>
      <c r="M1292" s="75">
        <v>42734</v>
      </c>
      <c r="N1292">
        <v>19.875</v>
      </c>
    </row>
    <row r="1293" spans="1:14" x14ac:dyDescent="0.25">
      <c r="A1293" s="75">
        <v>42746</v>
      </c>
      <c r="B1293" s="82">
        <v>19.625</v>
      </c>
      <c r="M1293" s="75">
        <v>42733</v>
      </c>
      <c r="N1293">
        <v>19.875</v>
      </c>
    </row>
    <row r="1294" spans="1:14" x14ac:dyDescent="0.25">
      <c r="A1294" s="75">
        <v>42745</v>
      </c>
      <c r="B1294" s="82">
        <v>20.0625</v>
      </c>
      <c r="M1294" s="75">
        <v>42732</v>
      </c>
      <c r="N1294">
        <v>20.125</v>
      </c>
    </row>
    <row r="1295" spans="1:14" x14ac:dyDescent="0.25">
      <c r="A1295" s="75">
        <v>42744</v>
      </c>
      <c r="B1295" s="82">
        <v>19.875</v>
      </c>
      <c r="M1295" s="75">
        <v>42731</v>
      </c>
      <c r="N1295">
        <v>19.8125</v>
      </c>
    </row>
    <row r="1296" spans="1:14" x14ac:dyDescent="0.25">
      <c r="A1296" s="75">
        <v>42741</v>
      </c>
      <c r="B1296" s="82">
        <v>19.875</v>
      </c>
      <c r="M1296" s="75">
        <v>42730</v>
      </c>
      <c r="N1296">
        <v>19.75</v>
      </c>
    </row>
    <row r="1297" spans="1:14" x14ac:dyDescent="0.25">
      <c r="A1297" s="75">
        <v>42740</v>
      </c>
      <c r="B1297" s="82">
        <v>19.75</v>
      </c>
      <c r="M1297" s="75">
        <v>42727</v>
      </c>
      <c r="N1297">
        <v>19.9375</v>
      </c>
    </row>
    <row r="1298" spans="1:14" x14ac:dyDescent="0.25">
      <c r="A1298" s="75">
        <v>42739</v>
      </c>
      <c r="B1298" s="82">
        <v>19.875</v>
      </c>
      <c r="M1298" s="75">
        <v>42726</v>
      </c>
      <c r="N1298">
        <v>19.875</v>
      </c>
    </row>
    <row r="1299" spans="1:14" x14ac:dyDescent="0.25">
      <c r="A1299" s="75">
        <v>42738</v>
      </c>
      <c r="B1299" s="82">
        <v>20.125</v>
      </c>
      <c r="M1299" s="75">
        <v>42725</v>
      </c>
      <c r="N1299">
        <v>19.75</v>
      </c>
    </row>
    <row r="1300" spans="1:14" x14ac:dyDescent="0.25">
      <c r="A1300" s="75">
        <v>42737</v>
      </c>
      <c r="B1300" s="82">
        <v>19.8125</v>
      </c>
      <c r="M1300" s="75">
        <v>42724</v>
      </c>
      <c r="N1300">
        <v>19.8125</v>
      </c>
    </row>
    <row r="1301" spans="1:14" x14ac:dyDescent="0.25">
      <c r="A1301" s="75">
        <v>42734</v>
      </c>
      <c r="B1301" s="82">
        <v>19.875</v>
      </c>
      <c r="M1301" s="75">
        <v>42723</v>
      </c>
      <c r="N1301">
        <v>20</v>
      </c>
    </row>
    <row r="1302" spans="1:14" x14ac:dyDescent="0.25">
      <c r="A1302" s="75">
        <v>42733</v>
      </c>
      <c r="B1302" s="82">
        <v>19.875</v>
      </c>
      <c r="M1302" s="75">
        <v>42720</v>
      </c>
      <c r="N1302">
        <v>19.9375</v>
      </c>
    </row>
    <row r="1303" spans="1:14" x14ac:dyDescent="0.25">
      <c r="A1303" s="75">
        <v>42732</v>
      </c>
      <c r="B1303" s="82">
        <v>20.125</v>
      </c>
      <c r="M1303" s="75">
        <v>42719</v>
      </c>
      <c r="N1303">
        <v>20.125</v>
      </c>
    </row>
    <row r="1304" spans="1:14" x14ac:dyDescent="0.25">
      <c r="A1304" s="75">
        <v>42731</v>
      </c>
      <c r="B1304" s="82">
        <v>19.8125</v>
      </c>
      <c r="M1304" s="75">
        <v>42718</v>
      </c>
      <c r="N1304">
        <v>20.0625</v>
      </c>
    </row>
    <row r="1305" spans="1:14" x14ac:dyDescent="0.25">
      <c r="A1305" s="75">
        <v>42730</v>
      </c>
      <c r="B1305" s="82">
        <v>19.75</v>
      </c>
      <c r="M1305" s="75">
        <v>42717</v>
      </c>
      <c r="N1305">
        <v>19.8125</v>
      </c>
    </row>
    <row r="1306" spans="1:14" x14ac:dyDescent="0.25">
      <c r="A1306" s="75">
        <v>42727</v>
      </c>
      <c r="B1306" s="82">
        <v>19.9375</v>
      </c>
      <c r="M1306" s="75">
        <v>42716</v>
      </c>
      <c r="N1306">
        <v>19.9375</v>
      </c>
    </row>
    <row r="1307" spans="1:14" x14ac:dyDescent="0.25">
      <c r="A1307" s="75">
        <v>42726</v>
      </c>
      <c r="B1307" s="82">
        <v>19.875</v>
      </c>
      <c r="M1307" s="75">
        <v>42711</v>
      </c>
      <c r="N1307">
        <v>20.375</v>
      </c>
    </row>
    <row r="1308" spans="1:14" x14ac:dyDescent="0.25">
      <c r="A1308" s="75">
        <v>42725</v>
      </c>
      <c r="B1308" s="82">
        <v>19.75</v>
      </c>
      <c r="M1308" s="75">
        <v>42710</v>
      </c>
      <c r="N1308">
        <v>20.5</v>
      </c>
    </row>
    <row r="1309" spans="1:14" x14ac:dyDescent="0.25">
      <c r="A1309" s="75">
        <v>42724</v>
      </c>
      <c r="B1309" s="82">
        <v>19.8125</v>
      </c>
      <c r="M1309" s="75">
        <v>42709</v>
      </c>
      <c r="N1309">
        <v>20.4375</v>
      </c>
    </row>
    <row r="1310" spans="1:14" x14ac:dyDescent="0.25">
      <c r="A1310" s="75">
        <v>42723</v>
      </c>
      <c r="B1310" s="82">
        <v>20</v>
      </c>
      <c r="M1310" s="75">
        <v>42706</v>
      </c>
      <c r="N1310">
        <v>20.3125</v>
      </c>
    </row>
    <row r="1311" spans="1:14" x14ac:dyDescent="0.25">
      <c r="A1311" s="75">
        <v>42720</v>
      </c>
      <c r="B1311" s="82">
        <v>19.9375</v>
      </c>
      <c r="M1311" s="75">
        <v>42705</v>
      </c>
      <c r="N1311">
        <v>20.25</v>
      </c>
    </row>
    <row r="1312" spans="1:14" x14ac:dyDescent="0.25">
      <c r="A1312" s="75">
        <v>42719</v>
      </c>
      <c r="B1312" s="82">
        <v>20.125</v>
      </c>
      <c r="M1312" s="75">
        <v>42704</v>
      </c>
      <c r="N1312">
        <v>20.375</v>
      </c>
    </row>
    <row r="1313" spans="1:14" x14ac:dyDescent="0.25">
      <c r="A1313" s="75">
        <v>42718</v>
      </c>
      <c r="B1313" s="82">
        <v>20.0625</v>
      </c>
      <c r="M1313" s="75">
        <v>42703</v>
      </c>
      <c r="N1313">
        <v>20.8125</v>
      </c>
    </row>
    <row r="1314" spans="1:14" x14ac:dyDescent="0.25">
      <c r="A1314" s="75">
        <v>42717</v>
      </c>
      <c r="B1314" s="82">
        <v>19.8125</v>
      </c>
      <c r="M1314" s="75">
        <v>42699</v>
      </c>
      <c r="N1314">
        <v>20.625</v>
      </c>
    </row>
    <row r="1315" spans="1:14" x14ac:dyDescent="0.25">
      <c r="A1315" s="75">
        <v>42716</v>
      </c>
      <c r="B1315" s="82">
        <v>19.9375</v>
      </c>
      <c r="M1315" s="75">
        <v>42698</v>
      </c>
      <c r="N1315">
        <v>20.3125</v>
      </c>
    </row>
    <row r="1316" spans="1:14" x14ac:dyDescent="0.25">
      <c r="A1316" s="75">
        <v>42711</v>
      </c>
      <c r="B1316" s="82">
        <v>20.375</v>
      </c>
      <c r="M1316" s="75">
        <v>42697</v>
      </c>
      <c r="N1316">
        <v>20.75</v>
      </c>
    </row>
    <row r="1317" spans="1:14" x14ac:dyDescent="0.25">
      <c r="A1317" s="75">
        <v>42710</v>
      </c>
      <c r="B1317" s="82">
        <v>20.5</v>
      </c>
      <c r="M1317" s="75">
        <v>42696</v>
      </c>
      <c r="N1317">
        <v>20.8125</v>
      </c>
    </row>
    <row r="1318" spans="1:14" x14ac:dyDescent="0.25">
      <c r="A1318" s="75">
        <v>42709</v>
      </c>
      <c r="B1318" s="82">
        <v>20.4375</v>
      </c>
      <c r="M1318" s="75">
        <v>42695</v>
      </c>
      <c r="N1318">
        <v>21</v>
      </c>
    </row>
    <row r="1319" spans="1:14" x14ac:dyDescent="0.25">
      <c r="A1319" s="75">
        <v>42706</v>
      </c>
      <c r="B1319" s="82">
        <v>20.3125</v>
      </c>
      <c r="M1319" s="75">
        <v>42692</v>
      </c>
      <c r="N1319">
        <v>21.1875</v>
      </c>
    </row>
    <row r="1320" spans="1:14" x14ac:dyDescent="0.25">
      <c r="A1320" s="75">
        <v>42705</v>
      </c>
      <c r="B1320" s="82">
        <v>20.25</v>
      </c>
      <c r="M1320" s="75">
        <v>42691</v>
      </c>
      <c r="N1320">
        <v>21</v>
      </c>
    </row>
    <row r="1321" spans="1:14" x14ac:dyDescent="0.25">
      <c r="A1321" s="75">
        <v>42704</v>
      </c>
      <c r="B1321" s="82">
        <v>20.375</v>
      </c>
      <c r="M1321" s="75">
        <v>42690</v>
      </c>
      <c r="N1321">
        <v>21.125</v>
      </c>
    </row>
    <row r="1322" spans="1:14" x14ac:dyDescent="0.25">
      <c r="A1322" s="75">
        <v>42703</v>
      </c>
      <c r="B1322" s="82">
        <v>20.8125</v>
      </c>
      <c r="M1322" s="75">
        <v>42689</v>
      </c>
      <c r="N1322">
        <v>21</v>
      </c>
    </row>
    <row r="1323" spans="1:14" x14ac:dyDescent="0.25">
      <c r="A1323" s="75">
        <v>42699</v>
      </c>
      <c r="B1323" s="82">
        <v>20.625</v>
      </c>
      <c r="M1323" s="75">
        <v>42688</v>
      </c>
      <c r="N1323">
        <v>21</v>
      </c>
    </row>
    <row r="1324" spans="1:14" x14ac:dyDescent="0.25">
      <c r="A1324" s="75">
        <v>42698</v>
      </c>
      <c r="B1324" s="82">
        <v>20.3125</v>
      </c>
      <c r="M1324" s="75">
        <v>42685</v>
      </c>
      <c r="N1324">
        <v>21.0625</v>
      </c>
    </row>
    <row r="1325" spans="1:14" x14ac:dyDescent="0.25">
      <c r="A1325" s="75">
        <v>42697</v>
      </c>
      <c r="B1325" s="82">
        <v>20.75</v>
      </c>
      <c r="M1325" s="75">
        <v>42684</v>
      </c>
      <c r="N1325">
        <v>21</v>
      </c>
    </row>
    <row r="1326" spans="1:14" x14ac:dyDescent="0.25">
      <c r="A1326" s="75">
        <v>42696</v>
      </c>
      <c r="B1326" s="82">
        <v>20.8125</v>
      </c>
      <c r="M1326" s="75">
        <v>42683</v>
      </c>
      <c r="N1326">
        <v>21.625</v>
      </c>
    </row>
    <row r="1327" spans="1:14" x14ac:dyDescent="0.25">
      <c r="A1327" s="75">
        <v>42695</v>
      </c>
      <c r="B1327" s="82">
        <v>21</v>
      </c>
      <c r="M1327" s="75">
        <v>42682</v>
      </c>
      <c r="N1327">
        <v>21.3125</v>
      </c>
    </row>
    <row r="1328" spans="1:14" x14ac:dyDescent="0.25">
      <c r="A1328" s="75">
        <v>42692</v>
      </c>
      <c r="B1328" s="82">
        <v>21.1875</v>
      </c>
      <c r="M1328" s="75">
        <v>42681</v>
      </c>
      <c r="N1328">
        <v>21.5</v>
      </c>
    </row>
    <row r="1329" spans="1:14" x14ac:dyDescent="0.25">
      <c r="A1329" s="75">
        <v>42691</v>
      </c>
      <c r="B1329" s="82">
        <v>21</v>
      </c>
      <c r="M1329" s="75">
        <v>42678</v>
      </c>
      <c r="N1329">
        <v>21.625</v>
      </c>
    </row>
    <row r="1330" spans="1:14" x14ac:dyDescent="0.25">
      <c r="A1330" s="75">
        <v>42690</v>
      </c>
      <c r="B1330" s="82">
        <v>21.125</v>
      </c>
      <c r="M1330" s="75">
        <v>42677</v>
      </c>
      <c r="N1330">
        <v>21.5</v>
      </c>
    </row>
    <row r="1331" spans="1:14" x14ac:dyDescent="0.25">
      <c r="A1331" s="75">
        <v>42689</v>
      </c>
      <c r="B1331" s="82">
        <v>21</v>
      </c>
      <c r="M1331" s="75">
        <v>42676</v>
      </c>
      <c r="N1331">
        <v>21.75</v>
      </c>
    </row>
    <row r="1332" spans="1:14" x14ac:dyDescent="0.25">
      <c r="A1332" s="75">
        <v>42688</v>
      </c>
      <c r="B1332" s="82">
        <v>21</v>
      </c>
      <c r="M1332" s="75">
        <v>42675</v>
      </c>
      <c r="N1332">
        <v>21.6875</v>
      </c>
    </row>
    <row r="1333" spans="1:14" x14ac:dyDescent="0.25">
      <c r="A1333" s="75">
        <v>42685</v>
      </c>
      <c r="B1333" s="82">
        <v>21.0625</v>
      </c>
      <c r="M1333" s="75">
        <v>42674</v>
      </c>
      <c r="N1333">
        <v>21.75</v>
      </c>
    </row>
    <row r="1334" spans="1:14" x14ac:dyDescent="0.25">
      <c r="A1334" s="75">
        <v>42684</v>
      </c>
      <c r="B1334" s="82">
        <v>21</v>
      </c>
      <c r="M1334" s="75">
        <v>42671</v>
      </c>
      <c r="N1334">
        <v>21.9375</v>
      </c>
    </row>
    <row r="1335" spans="1:14" x14ac:dyDescent="0.25">
      <c r="A1335" s="75">
        <v>42683</v>
      </c>
      <c r="B1335" s="82">
        <v>21.625</v>
      </c>
      <c r="M1335" s="75">
        <v>42670</v>
      </c>
      <c r="N1335">
        <v>21.9375</v>
      </c>
    </row>
    <row r="1336" spans="1:14" x14ac:dyDescent="0.25">
      <c r="A1336" s="75">
        <v>42682</v>
      </c>
      <c r="B1336" s="82">
        <v>21.3125</v>
      </c>
      <c r="M1336" s="75">
        <v>42669</v>
      </c>
      <c r="N1336">
        <v>21.75</v>
      </c>
    </row>
    <row r="1337" spans="1:14" x14ac:dyDescent="0.25">
      <c r="A1337" s="75">
        <v>42681</v>
      </c>
      <c r="B1337" s="82">
        <v>21.5</v>
      </c>
      <c r="M1337" s="75">
        <v>42668</v>
      </c>
      <c r="N1337">
        <v>22.0625</v>
      </c>
    </row>
    <row r="1338" spans="1:14" x14ac:dyDescent="0.25">
      <c r="A1338" s="75">
        <v>42678</v>
      </c>
      <c r="B1338" s="82">
        <v>21.625</v>
      </c>
      <c r="M1338" s="75">
        <v>42667</v>
      </c>
      <c r="N1338">
        <v>21.875</v>
      </c>
    </row>
    <row r="1339" spans="1:14" x14ac:dyDescent="0.25">
      <c r="A1339" s="75">
        <v>42677</v>
      </c>
      <c r="B1339" s="82">
        <v>21.5</v>
      </c>
      <c r="M1339" s="75">
        <v>42664</v>
      </c>
      <c r="N1339">
        <v>22.0625</v>
      </c>
    </row>
    <row r="1340" spans="1:14" x14ac:dyDescent="0.25">
      <c r="A1340" s="75">
        <v>42676</v>
      </c>
      <c r="B1340" s="82">
        <v>21.75</v>
      </c>
      <c r="M1340" s="75">
        <v>42663</v>
      </c>
      <c r="N1340">
        <v>22</v>
      </c>
    </row>
    <row r="1341" spans="1:14" x14ac:dyDescent="0.25">
      <c r="A1341" s="75">
        <v>42675</v>
      </c>
      <c r="B1341" s="82">
        <v>21.6875</v>
      </c>
      <c r="M1341" s="75">
        <v>42662</v>
      </c>
      <c r="N1341">
        <v>22.25</v>
      </c>
    </row>
    <row r="1342" spans="1:14" x14ac:dyDescent="0.25">
      <c r="A1342" s="75">
        <v>42674</v>
      </c>
      <c r="B1342" s="82">
        <v>21.75</v>
      </c>
      <c r="M1342" s="75">
        <v>42661</v>
      </c>
      <c r="N1342">
        <v>22.0625</v>
      </c>
    </row>
    <row r="1343" spans="1:14" x14ac:dyDescent="0.25">
      <c r="A1343" s="75">
        <v>42671</v>
      </c>
      <c r="B1343" s="82">
        <v>21.9375</v>
      </c>
      <c r="M1343" s="75">
        <v>42660</v>
      </c>
      <c r="N1343">
        <v>22.0625</v>
      </c>
    </row>
    <row r="1344" spans="1:14" x14ac:dyDescent="0.25">
      <c r="A1344" s="75">
        <v>42670</v>
      </c>
      <c r="B1344" s="82">
        <v>21.9375</v>
      </c>
      <c r="M1344" s="75">
        <v>42657</v>
      </c>
      <c r="N1344">
        <v>22.125</v>
      </c>
    </row>
    <row r="1345" spans="1:14" x14ac:dyDescent="0.25">
      <c r="A1345" s="75">
        <v>42669</v>
      </c>
      <c r="B1345" s="82">
        <v>21.75</v>
      </c>
      <c r="M1345" s="75">
        <v>42656</v>
      </c>
      <c r="N1345">
        <v>22.1875</v>
      </c>
    </row>
    <row r="1346" spans="1:14" x14ac:dyDescent="0.25">
      <c r="A1346" s="75">
        <v>42668</v>
      </c>
      <c r="B1346" s="82">
        <v>22.0625</v>
      </c>
      <c r="M1346" s="75">
        <v>42655</v>
      </c>
      <c r="N1346">
        <v>22.25</v>
      </c>
    </row>
    <row r="1347" spans="1:14" x14ac:dyDescent="0.25">
      <c r="A1347" s="75">
        <v>42667</v>
      </c>
      <c r="B1347" s="82">
        <v>21.875</v>
      </c>
      <c r="M1347" s="75">
        <v>42654</v>
      </c>
      <c r="N1347">
        <v>22</v>
      </c>
    </row>
    <row r="1348" spans="1:14" x14ac:dyDescent="0.25">
      <c r="A1348" s="75">
        <v>42664</v>
      </c>
      <c r="B1348" s="82">
        <v>22.0625</v>
      </c>
      <c r="M1348" s="75">
        <v>42650</v>
      </c>
      <c r="N1348">
        <v>22.1875</v>
      </c>
    </row>
    <row r="1349" spans="1:14" x14ac:dyDescent="0.25">
      <c r="A1349" s="75">
        <v>42663</v>
      </c>
      <c r="B1349" s="82">
        <v>22</v>
      </c>
      <c r="M1349" s="75">
        <v>42649</v>
      </c>
      <c r="N1349">
        <v>22.4375</v>
      </c>
    </row>
    <row r="1350" spans="1:14" x14ac:dyDescent="0.25">
      <c r="A1350" s="75">
        <v>42662</v>
      </c>
      <c r="B1350" s="82">
        <v>22.25</v>
      </c>
      <c r="M1350" s="75">
        <v>42648</v>
      </c>
      <c r="N1350">
        <v>22.375</v>
      </c>
    </row>
    <row r="1351" spans="1:14" x14ac:dyDescent="0.25">
      <c r="A1351" s="75">
        <v>42661</v>
      </c>
      <c r="B1351" s="82">
        <v>22.0625</v>
      </c>
      <c r="M1351" s="75">
        <v>42647</v>
      </c>
      <c r="N1351">
        <v>22.375</v>
      </c>
    </row>
    <row r="1352" spans="1:14" x14ac:dyDescent="0.25">
      <c r="A1352" s="75">
        <v>42660</v>
      </c>
      <c r="B1352" s="82">
        <v>22.0625</v>
      </c>
      <c r="M1352" s="75">
        <v>42646</v>
      </c>
      <c r="N1352">
        <v>22.125</v>
      </c>
    </row>
    <row r="1353" spans="1:14" x14ac:dyDescent="0.25">
      <c r="A1353" s="75">
        <v>42657</v>
      </c>
      <c r="B1353" s="82">
        <v>22.125</v>
      </c>
      <c r="M1353" s="75">
        <v>42643</v>
      </c>
      <c r="N1353">
        <v>22.1875</v>
      </c>
    </row>
    <row r="1354" spans="1:14" x14ac:dyDescent="0.25">
      <c r="A1354" s="75">
        <v>42656</v>
      </c>
      <c r="B1354" s="82">
        <v>22.1875</v>
      </c>
      <c r="M1354" s="75">
        <v>42642</v>
      </c>
      <c r="N1354">
        <v>22.4375</v>
      </c>
    </row>
    <row r="1355" spans="1:14" x14ac:dyDescent="0.25">
      <c r="A1355" s="75">
        <v>42655</v>
      </c>
      <c r="B1355" s="82">
        <v>22.25</v>
      </c>
      <c r="M1355" s="75">
        <v>42641</v>
      </c>
      <c r="N1355">
        <v>22.375</v>
      </c>
    </row>
    <row r="1356" spans="1:14" x14ac:dyDescent="0.25">
      <c r="A1356" s="75">
        <v>42654</v>
      </c>
      <c r="B1356" s="82">
        <v>22</v>
      </c>
      <c r="M1356" s="75">
        <v>42640</v>
      </c>
      <c r="N1356">
        <v>22.625</v>
      </c>
    </row>
    <row r="1357" spans="1:14" x14ac:dyDescent="0.25">
      <c r="A1357" s="75">
        <v>42650</v>
      </c>
      <c r="B1357" s="82">
        <v>22.1875</v>
      </c>
      <c r="M1357" s="75">
        <v>42639</v>
      </c>
      <c r="N1357">
        <v>22.4375</v>
      </c>
    </row>
    <row r="1358" spans="1:14" x14ac:dyDescent="0.25">
      <c r="A1358" s="75">
        <v>42649</v>
      </c>
      <c r="B1358" s="82">
        <v>22.4375</v>
      </c>
      <c r="M1358" s="75">
        <v>42636</v>
      </c>
      <c r="N1358">
        <v>22.5625</v>
      </c>
    </row>
    <row r="1359" spans="1:14" x14ac:dyDescent="0.25">
      <c r="A1359" s="75">
        <v>42648</v>
      </c>
      <c r="B1359" s="82">
        <v>22.375</v>
      </c>
      <c r="M1359" s="75">
        <v>42635</v>
      </c>
      <c r="N1359">
        <v>22.75</v>
      </c>
    </row>
    <row r="1360" spans="1:14" x14ac:dyDescent="0.25">
      <c r="A1360" s="75">
        <v>42647</v>
      </c>
      <c r="B1360" s="82">
        <v>22.375</v>
      </c>
      <c r="M1360" s="75">
        <v>42634</v>
      </c>
      <c r="N1360">
        <v>22.875</v>
      </c>
    </row>
    <row r="1361" spans="1:14" x14ac:dyDescent="0.25">
      <c r="A1361" s="75">
        <v>42646</v>
      </c>
      <c r="B1361" s="82">
        <v>22.125</v>
      </c>
      <c r="M1361" s="75">
        <v>42633</v>
      </c>
      <c r="N1361">
        <v>23.0625</v>
      </c>
    </row>
    <row r="1362" spans="1:14" x14ac:dyDescent="0.25">
      <c r="A1362" s="75">
        <v>42643</v>
      </c>
      <c r="B1362" s="82">
        <v>22.1875</v>
      </c>
      <c r="M1362" s="75">
        <v>42632</v>
      </c>
      <c r="N1362">
        <v>23</v>
      </c>
    </row>
    <row r="1363" spans="1:14" x14ac:dyDescent="0.25">
      <c r="A1363" s="75">
        <v>42642</v>
      </c>
      <c r="B1363" s="82">
        <v>22.4375</v>
      </c>
      <c r="M1363" s="75">
        <v>42629</v>
      </c>
      <c r="N1363">
        <v>23.0625</v>
      </c>
    </row>
    <row r="1364" spans="1:14" x14ac:dyDescent="0.25">
      <c r="A1364" s="75">
        <v>42641</v>
      </c>
      <c r="B1364" s="82">
        <v>22.375</v>
      </c>
      <c r="M1364" s="75">
        <v>42628</v>
      </c>
      <c r="N1364">
        <v>23.125</v>
      </c>
    </row>
    <row r="1365" spans="1:14" x14ac:dyDescent="0.25">
      <c r="A1365" s="75">
        <v>42640</v>
      </c>
      <c r="B1365" s="82">
        <v>22.625</v>
      </c>
      <c r="M1365" s="75">
        <v>42627</v>
      </c>
      <c r="N1365">
        <v>23.1875</v>
      </c>
    </row>
    <row r="1366" spans="1:14" x14ac:dyDescent="0.25">
      <c r="A1366" s="75">
        <v>42639</v>
      </c>
      <c r="B1366" s="82">
        <v>22.4375</v>
      </c>
      <c r="M1366" s="75">
        <v>42626</v>
      </c>
      <c r="N1366">
        <v>23.3125</v>
      </c>
    </row>
    <row r="1367" spans="1:14" x14ac:dyDescent="0.25">
      <c r="A1367" s="75">
        <v>42636</v>
      </c>
      <c r="B1367" s="82">
        <v>22.5625</v>
      </c>
      <c r="M1367" s="75">
        <v>42625</v>
      </c>
      <c r="N1367">
        <v>23.3125</v>
      </c>
    </row>
    <row r="1368" spans="1:14" x14ac:dyDescent="0.25">
      <c r="A1368" s="75">
        <v>42635</v>
      </c>
      <c r="B1368" s="82">
        <v>22.75</v>
      </c>
      <c r="M1368" s="75">
        <v>42622</v>
      </c>
      <c r="N1368">
        <v>23.125</v>
      </c>
    </row>
    <row r="1369" spans="1:14" x14ac:dyDescent="0.25">
      <c r="A1369" s="75">
        <v>42634</v>
      </c>
      <c r="B1369" s="82">
        <v>22.875</v>
      </c>
      <c r="M1369" s="75">
        <v>42621</v>
      </c>
      <c r="N1369">
        <v>23.25</v>
      </c>
    </row>
    <row r="1370" spans="1:14" x14ac:dyDescent="0.25">
      <c r="A1370" s="75">
        <v>42633</v>
      </c>
      <c r="B1370" s="82">
        <v>23.0625</v>
      </c>
      <c r="M1370" s="75">
        <v>42620</v>
      </c>
      <c r="N1370">
        <v>23.5625</v>
      </c>
    </row>
    <row r="1371" spans="1:14" x14ac:dyDescent="0.25">
      <c r="A1371" s="75">
        <v>42632</v>
      </c>
      <c r="B1371" s="82">
        <v>23</v>
      </c>
      <c r="M1371" s="75">
        <v>42619</v>
      </c>
      <c r="N1371">
        <v>23.875</v>
      </c>
    </row>
    <row r="1372" spans="1:14" x14ac:dyDescent="0.25">
      <c r="A1372" s="75">
        <v>42629</v>
      </c>
      <c r="B1372" s="82">
        <v>23.0625</v>
      </c>
      <c r="M1372" s="75">
        <v>42618</v>
      </c>
      <c r="N1372">
        <v>23.625</v>
      </c>
    </row>
    <row r="1373" spans="1:14" x14ac:dyDescent="0.25">
      <c r="A1373" s="75">
        <v>42628</v>
      </c>
      <c r="B1373" s="82">
        <v>23.125</v>
      </c>
      <c r="M1373" s="75">
        <v>42615</v>
      </c>
      <c r="N1373">
        <v>23.5625</v>
      </c>
    </row>
    <row r="1374" spans="1:14" x14ac:dyDescent="0.25">
      <c r="A1374" s="75">
        <v>42627</v>
      </c>
      <c r="B1374" s="82">
        <v>23.1875</v>
      </c>
      <c r="M1374" s="75">
        <v>42614</v>
      </c>
      <c r="N1374">
        <v>23.875</v>
      </c>
    </row>
    <row r="1375" spans="1:14" x14ac:dyDescent="0.25">
      <c r="A1375" s="75">
        <v>42626</v>
      </c>
      <c r="B1375" s="82">
        <v>23.3125</v>
      </c>
      <c r="M1375" s="75">
        <v>42613</v>
      </c>
      <c r="N1375">
        <v>24</v>
      </c>
    </row>
    <row r="1376" spans="1:14" x14ac:dyDescent="0.25">
      <c r="A1376" s="75">
        <v>42625</v>
      </c>
      <c r="B1376" s="82">
        <v>23.3125</v>
      </c>
      <c r="M1376" s="75">
        <v>42612</v>
      </c>
      <c r="N1376">
        <v>24.3125</v>
      </c>
    </row>
    <row r="1377" spans="1:14" x14ac:dyDescent="0.25">
      <c r="A1377" s="75">
        <v>42622</v>
      </c>
      <c r="B1377" s="82">
        <v>23.125</v>
      </c>
      <c r="M1377" s="75">
        <v>42611</v>
      </c>
      <c r="N1377">
        <v>24.0625</v>
      </c>
    </row>
    <row r="1378" spans="1:14" x14ac:dyDescent="0.25">
      <c r="A1378" s="75">
        <v>42621</v>
      </c>
      <c r="B1378" s="82">
        <v>23.25</v>
      </c>
      <c r="M1378" s="75">
        <v>42608</v>
      </c>
      <c r="N1378">
        <v>24.4375</v>
      </c>
    </row>
    <row r="1379" spans="1:14" x14ac:dyDescent="0.25">
      <c r="A1379" s="75">
        <v>42620</v>
      </c>
      <c r="B1379" s="82">
        <v>23.5625</v>
      </c>
      <c r="M1379" s="75">
        <v>42607</v>
      </c>
      <c r="N1379">
        <v>24.4375</v>
      </c>
    </row>
    <row r="1380" spans="1:14" x14ac:dyDescent="0.25">
      <c r="A1380" s="75">
        <v>42619</v>
      </c>
      <c r="B1380" s="82">
        <v>23.875</v>
      </c>
      <c r="M1380" s="75">
        <v>42606</v>
      </c>
      <c r="N1380">
        <v>24.5</v>
      </c>
    </row>
    <row r="1381" spans="1:14" x14ac:dyDescent="0.25">
      <c r="A1381" s="75">
        <v>42618</v>
      </c>
      <c r="B1381" s="82">
        <v>23.625</v>
      </c>
      <c r="M1381" s="75">
        <v>42605</v>
      </c>
      <c r="N1381">
        <v>24.5625</v>
      </c>
    </row>
    <row r="1382" spans="1:14" x14ac:dyDescent="0.25">
      <c r="A1382" s="75">
        <v>42615</v>
      </c>
      <c r="B1382" s="82">
        <v>23.5625</v>
      </c>
      <c r="M1382" s="75">
        <v>42604</v>
      </c>
      <c r="N1382">
        <v>24.8125</v>
      </c>
    </row>
    <row r="1383" spans="1:14" x14ac:dyDescent="0.25">
      <c r="A1383" s="75">
        <v>42614</v>
      </c>
      <c r="B1383" s="82">
        <v>23.875</v>
      </c>
      <c r="M1383" s="75">
        <v>42601</v>
      </c>
      <c r="N1383">
        <v>24.75</v>
      </c>
    </row>
    <row r="1384" spans="1:14" x14ac:dyDescent="0.25">
      <c r="A1384" s="75">
        <v>42613</v>
      </c>
      <c r="B1384" s="82">
        <v>24</v>
      </c>
      <c r="M1384" s="75">
        <v>42600</v>
      </c>
      <c r="N1384">
        <v>25.0625</v>
      </c>
    </row>
    <row r="1385" spans="1:14" x14ac:dyDescent="0.25">
      <c r="A1385" s="75">
        <v>42612</v>
      </c>
      <c r="B1385" s="82">
        <v>24.3125</v>
      </c>
      <c r="M1385" s="75">
        <v>42599</v>
      </c>
      <c r="N1385">
        <v>25.125</v>
      </c>
    </row>
    <row r="1386" spans="1:14" x14ac:dyDescent="0.25">
      <c r="A1386" s="75">
        <v>42611</v>
      </c>
      <c r="B1386" s="82">
        <v>24.0625</v>
      </c>
      <c r="M1386" s="75">
        <v>42598</v>
      </c>
      <c r="N1386">
        <v>25</v>
      </c>
    </row>
    <row r="1387" spans="1:14" x14ac:dyDescent="0.25">
      <c r="A1387" s="75">
        <v>42608</v>
      </c>
      <c r="B1387" s="82">
        <v>24.4375</v>
      </c>
      <c r="M1387" s="75">
        <v>42594</v>
      </c>
      <c r="N1387">
        <v>24.75</v>
      </c>
    </row>
    <row r="1388" spans="1:14" x14ac:dyDescent="0.25">
      <c r="A1388" s="75">
        <v>42607</v>
      </c>
      <c r="B1388" s="82">
        <v>24.4375</v>
      </c>
      <c r="M1388" s="75">
        <v>42593</v>
      </c>
      <c r="N1388">
        <v>25.25</v>
      </c>
    </row>
    <row r="1389" spans="1:14" x14ac:dyDescent="0.25">
      <c r="A1389" s="75">
        <v>42606</v>
      </c>
      <c r="B1389" s="82">
        <v>24.5</v>
      </c>
      <c r="M1389" s="75">
        <v>42592</v>
      </c>
      <c r="N1389">
        <v>24.875</v>
      </c>
    </row>
    <row r="1390" spans="1:14" x14ac:dyDescent="0.25">
      <c r="A1390" s="75">
        <v>42605</v>
      </c>
      <c r="B1390" s="82">
        <v>24.5625</v>
      </c>
      <c r="M1390" s="75">
        <v>42591</v>
      </c>
      <c r="N1390">
        <v>25.25</v>
      </c>
    </row>
    <row r="1391" spans="1:14" x14ac:dyDescent="0.25">
      <c r="A1391" s="75">
        <v>42604</v>
      </c>
      <c r="B1391" s="82">
        <v>24.8125</v>
      </c>
      <c r="M1391" s="75">
        <v>42590</v>
      </c>
      <c r="N1391">
        <v>24.9375</v>
      </c>
    </row>
    <row r="1392" spans="1:14" x14ac:dyDescent="0.25">
      <c r="A1392" s="75">
        <v>42601</v>
      </c>
      <c r="B1392" s="82">
        <v>24.75</v>
      </c>
      <c r="M1392" s="75">
        <v>42587</v>
      </c>
      <c r="N1392">
        <v>25.1875</v>
      </c>
    </row>
    <row r="1393" spans="1:14" x14ac:dyDescent="0.25">
      <c r="A1393" s="75">
        <v>42600</v>
      </c>
      <c r="B1393" s="82">
        <v>25.0625</v>
      </c>
      <c r="M1393" s="75">
        <v>42586</v>
      </c>
      <c r="N1393">
        <v>25.3125</v>
      </c>
    </row>
    <row r="1394" spans="1:14" x14ac:dyDescent="0.25">
      <c r="A1394" s="75">
        <v>42599</v>
      </c>
      <c r="B1394" s="82">
        <v>25.125</v>
      </c>
      <c r="M1394" s="75">
        <v>42585</v>
      </c>
      <c r="N1394">
        <v>24.9375</v>
      </c>
    </row>
    <row r="1395" spans="1:14" x14ac:dyDescent="0.25">
      <c r="A1395" s="75">
        <v>42598</v>
      </c>
      <c r="B1395" s="82">
        <v>25</v>
      </c>
      <c r="M1395" s="75">
        <v>42584</v>
      </c>
      <c r="N1395">
        <v>25.5</v>
      </c>
    </row>
    <row r="1396" spans="1:14" x14ac:dyDescent="0.25">
      <c r="A1396" s="75">
        <v>42594</v>
      </c>
      <c r="B1396" s="82">
        <v>24.75</v>
      </c>
      <c r="M1396" s="75">
        <v>42583</v>
      </c>
      <c r="N1396">
        <v>25.5</v>
      </c>
    </row>
    <row r="1397" spans="1:14" x14ac:dyDescent="0.25">
      <c r="A1397" s="75">
        <v>42593</v>
      </c>
      <c r="B1397" s="82">
        <v>25.25</v>
      </c>
      <c r="M1397" s="75">
        <v>42580</v>
      </c>
      <c r="N1397">
        <v>25.625</v>
      </c>
    </row>
    <row r="1398" spans="1:14" x14ac:dyDescent="0.25">
      <c r="A1398" s="75">
        <v>42592</v>
      </c>
      <c r="B1398" s="82">
        <v>24.875</v>
      </c>
      <c r="M1398" s="75">
        <v>42579</v>
      </c>
      <c r="N1398">
        <v>25.75</v>
      </c>
    </row>
    <row r="1399" spans="1:14" x14ac:dyDescent="0.25">
      <c r="A1399" s="75">
        <v>42591</v>
      </c>
      <c r="B1399" s="82">
        <v>25.25</v>
      </c>
      <c r="M1399" s="75">
        <v>42578</v>
      </c>
      <c r="N1399">
        <v>25.625</v>
      </c>
    </row>
    <row r="1400" spans="1:14" x14ac:dyDescent="0.25">
      <c r="A1400" s="75">
        <v>42590</v>
      </c>
      <c r="B1400" s="82">
        <v>24.9375</v>
      </c>
      <c r="M1400" s="75">
        <v>42577</v>
      </c>
      <c r="N1400">
        <v>25.5625</v>
      </c>
    </row>
    <row r="1401" spans="1:14" x14ac:dyDescent="0.25">
      <c r="A1401" s="75">
        <v>42587</v>
      </c>
      <c r="B1401" s="82">
        <v>25.1875</v>
      </c>
      <c r="M1401" s="75">
        <v>42576</v>
      </c>
      <c r="N1401">
        <v>25.75</v>
      </c>
    </row>
    <row r="1402" spans="1:14" x14ac:dyDescent="0.25">
      <c r="A1402" s="75">
        <v>42586</v>
      </c>
      <c r="B1402" s="82">
        <v>25.3125</v>
      </c>
      <c r="M1402" s="75">
        <v>42573</v>
      </c>
      <c r="N1402">
        <v>25.75</v>
      </c>
    </row>
    <row r="1403" spans="1:14" x14ac:dyDescent="0.25">
      <c r="A1403" s="75">
        <v>42585</v>
      </c>
      <c r="B1403" s="82">
        <v>24.9375</v>
      </c>
      <c r="M1403" s="75">
        <v>42572</v>
      </c>
      <c r="N1403">
        <v>25.6875</v>
      </c>
    </row>
    <row r="1404" spans="1:14" x14ac:dyDescent="0.25">
      <c r="A1404" s="75">
        <v>42584</v>
      </c>
      <c r="B1404" s="82">
        <v>25.5</v>
      </c>
      <c r="M1404" s="75">
        <v>42571</v>
      </c>
      <c r="N1404">
        <v>26.125</v>
      </c>
    </row>
    <row r="1405" spans="1:14" x14ac:dyDescent="0.25">
      <c r="A1405" s="75">
        <v>42583</v>
      </c>
      <c r="B1405" s="82">
        <v>25.5</v>
      </c>
      <c r="M1405" s="75">
        <v>42570</v>
      </c>
      <c r="N1405">
        <v>26.3125</v>
      </c>
    </row>
    <row r="1406" spans="1:14" x14ac:dyDescent="0.25">
      <c r="A1406" s="75">
        <v>42580</v>
      </c>
      <c r="B1406" s="82">
        <v>25.625</v>
      </c>
      <c r="M1406" s="75">
        <v>42569</v>
      </c>
      <c r="N1406">
        <v>25.9375</v>
      </c>
    </row>
    <row r="1407" spans="1:14" x14ac:dyDescent="0.25">
      <c r="A1407" s="75">
        <v>42579</v>
      </c>
      <c r="B1407" s="82">
        <v>25.75</v>
      </c>
      <c r="M1407" s="75">
        <v>42566</v>
      </c>
      <c r="N1407">
        <v>26.0625</v>
      </c>
    </row>
    <row r="1408" spans="1:14" x14ac:dyDescent="0.25">
      <c r="A1408" s="75">
        <v>42578</v>
      </c>
      <c r="B1408" s="82">
        <v>25.625</v>
      </c>
      <c r="M1408" s="75">
        <v>42565</v>
      </c>
      <c r="N1408">
        <v>25.9375</v>
      </c>
    </row>
    <row r="1409" spans="1:14" x14ac:dyDescent="0.25">
      <c r="A1409" s="75">
        <v>42577</v>
      </c>
      <c r="B1409" s="82">
        <v>25.5625</v>
      </c>
      <c r="M1409" s="75">
        <v>42564</v>
      </c>
      <c r="N1409">
        <v>25.6875</v>
      </c>
    </row>
    <row r="1410" spans="1:14" x14ac:dyDescent="0.25">
      <c r="A1410" s="75">
        <v>42576</v>
      </c>
      <c r="B1410" s="82">
        <v>25.75</v>
      </c>
      <c r="M1410" s="75">
        <v>42563</v>
      </c>
      <c r="N1410">
        <v>26.3125</v>
      </c>
    </row>
    <row r="1411" spans="1:14" x14ac:dyDescent="0.25">
      <c r="A1411" s="75">
        <v>42573</v>
      </c>
      <c r="B1411" s="82">
        <v>25.75</v>
      </c>
      <c r="M1411" s="75">
        <v>42562</v>
      </c>
      <c r="N1411">
        <v>26.125</v>
      </c>
    </row>
    <row r="1412" spans="1:14" x14ac:dyDescent="0.25">
      <c r="A1412" s="75">
        <v>42572</v>
      </c>
      <c r="B1412" s="82">
        <v>25.6875</v>
      </c>
      <c r="M1412" s="75">
        <v>42558</v>
      </c>
      <c r="N1412">
        <v>26.1875</v>
      </c>
    </row>
    <row r="1413" spans="1:14" x14ac:dyDescent="0.25">
      <c r="A1413" s="75">
        <v>42571</v>
      </c>
      <c r="B1413" s="82">
        <v>26.125</v>
      </c>
      <c r="M1413" s="75">
        <v>42557</v>
      </c>
      <c r="N1413">
        <v>26.375</v>
      </c>
    </row>
    <row r="1414" spans="1:14" x14ac:dyDescent="0.25">
      <c r="A1414" s="75">
        <v>42570</v>
      </c>
      <c r="B1414" s="82">
        <v>26.3125</v>
      </c>
      <c r="M1414" s="75">
        <v>42556</v>
      </c>
      <c r="N1414">
        <v>26.5</v>
      </c>
    </row>
    <row r="1415" spans="1:14" x14ac:dyDescent="0.25">
      <c r="A1415" s="75">
        <v>42569</v>
      </c>
      <c r="B1415" s="82">
        <v>25.9375</v>
      </c>
      <c r="M1415" s="75">
        <v>42555</v>
      </c>
      <c r="N1415">
        <v>26.375</v>
      </c>
    </row>
    <row r="1416" spans="1:14" x14ac:dyDescent="0.25">
      <c r="A1416" s="75">
        <v>42566</v>
      </c>
      <c r="B1416" s="82">
        <v>26.0625</v>
      </c>
      <c r="M1416" s="75">
        <v>42552</v>
      </c>
      <c r="N1416">
        <v>26.6875</v>
      </c>
    </row>
    <row r="1417" spans="1:14" x14ac:dyDescent="0.25">
      <c r="A1417" s="75">
        <v>42565</v>
      </c>
      <c r="B1417" s="82">
        <v>25.9375</v>
      </c>
      <c r="M1417" s="75">
        <v>42551</v>
      </c>
      <c r="N1417">
        <v>26.625</v>
      </c>
    </row>
    <row r="1418" spans="1:14" x14ac:dyDescent="0.25">
      <c r="A1418" s="75">
        <v>42564</v>
      </c>
      <c r="B1418" s="82">
        <v>25.6875</v>
      </c>
      <c r="M1418" s="75">
        <v>42550</v>
      </c>
      <c r="N1418">
        <v>27.1875</v>
      </c>
    </row>
    <row r="1419" spans="1:14" x14ac:dyDescent="0.25">
      <c r="A1419" s="75">
        <v>42563</v>
      </c>
      <c r="B1419" s="82">
        <v>26.3125</v>
      </c>
      <c r="M1419" s="75">
        <v>42549</v>
      </c>
      <c r="N1419">
        <v>27.5</v>
      </c>
    </row>
    <row r="1420" spans="1:14" x14ac:dyDescent="0.25">
      <c r="A1420" s="75">
        <v>42562</v>
      </c>
      <c r="B1420" s="82">
        <v>26.125</v>
      </c>
      <c r="M1420" s="75">
        <v>42548</v>
      </c>
      <c r="N1420">
        <v>27.75</v>
      </c>
    </row>
    <row r="1421" spans="1:14" x14ac:dyDescent="0.25">
      <c r="A1421" s="75">
        <v>42558</v>
      </c>
      <c r="B1421" s="82">
        <v>26.1875</v>
      </c>
      <c r="M1421" s="75">
        <v>42545</v>
      </c>
      <c r="N1421">
        <v>26.1875</v>
      </c>
    </row>
    <row r="1422" spans="1:14" x14ac:dyDescent="0.25">
      <c r="A1422" s="75">
        <v>42557</v>
      </c>
      <c r="B1422" s="82">
        <v>26.375</v>
      </c>
      <c r="M1422" s="75">
        <v>42544</v>
      </c>
      <c r="N1422">
        <v>28.125</v>
      </c>
    </row>
    <row r="1423" spans="1:14" x14ac:dyDescent="0.25">
      <c r="A1423" s="75">
        <v>42556</v>
      </c>
      <c r="B1423" s="82">
        <v>26.5</v>
      </c>
      <c r="M1423" s="75">
        <v>42543</v>
      </c>
      <c r="N1423">
        <v>28.375</v>
      </c>
    </row>
    <row r="1424" spans="1:14" x14ac:dyDescent="0.25">
      <c r="A1424" s="75">
        <v>42555</v>
      </c>
      <c r="B1424" s="82">
        <v>26.375</v>
      </c>
      <c r="M1424" s="75">
        <v>42542</v>
      </c>
      <c r="N1424">
        <v>28.75</v>
      </c>
    </row>
    <row r="1425" spans="1:14" x14ac:dyDescent="0.25">
      <c r="A1425" s="75">
        <v>42552</v>
      </c>
      <c r="B1425" s="82">
        <v>26.6875</v>
      </c>
      <c r="M1425" s="75">
        <v>42537</v>
      </c>
      <c r="N1425">
        <v>29.3125</v>
      </c>
    </row>
    <row r="1426" spans="1:14" x14ac:dyDescent="0.25">
      <c r="A1426" s="75">
        <v>42551</v>
      </c>
      <c r="B1426" s="82">
        <v>26.625</v>
      </c>
      <c r="M1426" s="75">
        <v>42536</v>
      </c>
      <c r="N1426">
        <v>29.25</v>
      </c>
    </row>
    <row r="1427" spans="1:14" x14ac:dyDescent="0.25">
      <c r="A1427" s="75">
        <v>42550</v>
      </c>
      <c r="B1427" s="82">
        <v>27.1875</v>
      </c>
      <c r="M1427" s="75">
        <v>42535</v>
      </c>
      <c r="N1427">
        <v>29.125</v>
      </c>
    </row>
    <row r="1428" spans="1:14" x14ac:dyDescent="0.25">
      <c r="A1428" s="75">
        <v>42549</v>
      </c>
      <c r="B1428" s="82">
        <v>27.5</v>
      </c>
      <c r="M1428" s="75">
        <v>42534</v>
      </c>
      <c r="N1428">
        <v>29.125</v>
      </c>
    </row>
    <row r="1429" spans="1:14" x14ac:dyDescent="0.25">
      <c r="A1429" s="75">
        <v>42548</v>
      </c>
      <c r="B1429" s="82">
        <v>27.75</v>
      </c>
      <c r="M1429" s="75">
        <v>42531</v>
      </c>
      <c r="N1429">
        <v>29.5625</v>
      </c>
    </row>
    <row r="1430" spans="1:14" x14ac:dyDescent="0.25">
      <c r="A1430" s="75">
        <v>42545</v>
      </c>
      <c r="B1430" s="82">
        <v>26.1875</v>
      </c>
      <c r="M1430" s="75">
        <v>42530</v>
      </c>
      <c r="N1430">
        <v>29.625</v>
      </c>
    </row>
    <row r="1431" spans="1:14" x14ac:dyDescent="0.25">
      <c r="A1431" s="75">
        <v>42544</v>
      </c>
      <c r="B1431" s="82">
        <v>28.125</v>
      </c>
      <c r="M1431" s="75">
        <v>42529</v>
      </c>
      <c r="N1431">
        <v>29.875</v>
      </c>
    </row>
    <row r="1432" spans="1:14" x14ac:dyDescent="0.25">
      <c r="A1432" s="75">
        <v>42543</v>
      </c>
      <c r="B1432" s="82">
        <v>28.375</v>
      </c>
      <c r="M1432" s="75">
        <v>42528</v>
      </c>
      <c r="N1432">
        <v>30.5625</v>
      </c>
    </row>
    <row r="1433" spans="1:14" x14ac:dyDescent="0.25">
      <c r="A1433" s="75">
        <v>42542</v>
      </c>
      <c r="B1433" s="82">
        <v>28.75</v>
      </c>
      <c r="M1433" s="75">
        <v>42527</v>
      </c>
      <c r="N1433">
        <v>30.1875</v>
      </c>
    </row>
    <row r="1434" spans="1:14" x14ac:dyDescent="0.25">
      <c r="A1434" s="75">
        <v>42537</v>
      </c>
      <c r="B1434" s="82">
        <v>29.3125</v>
      </c>
      <c r="M1434" s="75">
        <v>42524</v>
      </c>
      <c r="N1434">
        <v>29.875</v>
      </c>
    </row>
    <row r="1435" spans="1:14" x14ac:dyDescent="0.25">
      <c r="A1435" s="75">
        <v>42536</v>
      </c>
      <c r="B1435" s="82">
        <v>29.25</v>
      </c>
      <c r="M1435" s="75">
        <v>42523</v>
      </c>
      <c r="N1435">
        <v>31.3125</v>
      </c>
    </row>
    <row r="1436" spans="1:14" x14ac:dyDescent="0.25">
      <c r="A1436" s="75">
        <v>42535</v>
      </c>
      <c r="B1436" s="82">
        <v>29.125</v>
      </c>
      <c r="M1436" s="75">
        <v>42522</v>
      </c>
      <c r="N1436">
        <v>30.625</v>
      </c>
    </row>
    <row r="1437" spans="1:14" x14ac:dyDescent="0.25">
      <c r="A1437" s="75">
        <v>42534</v>
      </c>
      <c r="B1437" s="82">
        <v>29.125</v>
      </c>
      <c r="M1437" s="75">
        <v>42521</v>
      </c>
      <c r="N1437">
        <v>31.25</v>
      </c>
    </row>
    <row r="1438" spans="1:14" x14ac:dyDescent="0.25">
      <c r="A1438" s="75">
        <v>42531</v>
      </c>
      <c r="B1438" s="82">
        <v>29.5625</v>
      </c>
      <c r="M1438" s="75">
        <v>42520</v>
      </c>
      <c r="N1438">
        <v>30.375</v>
      </c>
    </row>
    <row r="1439" spans="1:14" x14ac:dyDescent="0.25">
      <c r="A1439" s="75">
        <v>42530</v>
      </c>
      <c r="B1439" s="82">
        <v>29.625</v>
      </c>
      <c r="M1439" s="75">
        <v>42517</v>
      </c>
      <c r="N1439">
        <v>31.0625</v>
      </c>
    </row>
    <row r="1440" spans="1:14" x14ac:dyDescent="0.25">
      <c r="A1440" s="75">
        <v>42529</v>
      </c>
      <c r="B1440" s="82">
        <v>29.875</v>
      </c>
      <c r="M1440" s="75">
        <v>42516</v>
      </c>
      <c r="N1440">
        <v>31.1875</v>
      </c>
    </row>
    <row r="1441" spans="1:14" x14ac:dyDescent="0.25">
      <c r="A1441" s="75">
        <v>42528</v>
      </c>
      <c r="B1441" s="82">
        <v>30.5625</v>
      </c>
      <c r="M1441" s="75">
        <v>42514</v>
      </c>
      <c r="N1441">
        <v>31.4375</v>
      </c>
    </row>
    <row r="1442" spans="1:14" x14ac:dyDescent="0.25">
      <c r="A1442" s="75">
        <v>42527</v>
      </c>
      <c r="B1442" s="82">
        <v>30.1875</v>
      </c>
      <c r="M1442" s="75">
        <v>42513</v>
      </c>
      <c r="N1442">
        <v>31.125</v>
      </c>
    </row>
    <row r="1443" spans="1:14" x14ac:dyDescent="0.25">
      <c r="A1443" s="75">
        <v>42524</v>
      </c>
      <c r="B1443" s="82">
        <v>29.875</v>
      </c>
      <c r="M1443" s="75">
        <v>42510</v>
      </c>
      <c r="N1443">
        <v>31.125</v>
      </c>
    </row>
    <row r="1444" spans="1:14" x14ac:dyDescent="0.25">
      <c r="A1444" s="75">
        <v>42523</v>
      </c>
      <c r="B1444" s="82">
        <v>31.3125</v>
      </c>
      <c r="M1444" s="75">
        <v>42509</v>
      </c>
      <c r="N1444">
        <v>31.1875</v>
      </c>
    </row>
    <row r="1445" spans="1:14" x14ac:dyDescent="0.25">
      <c r="A1445" s="75">
        <v>42522</v>
      </c>
      <c r="B1445" s="82">
        <v>30.625</v>
      </c>
      <c r="M1445" s="75">
        <v>42508</v>
      </c>
      <c r="N1445">
        <v>31.0625</v>
      </c>
    </row>
    <row r="1446" spans="1:14" x14ac:dyDescent="0.25">
      <c r="A1446" s="75">
        <v>42521</v>
      </c>
      <c r="B1446" s="82">
        <v>31.25</v>
      </c>
      <c r="M1446" s="75">
        <v>42507</v>
      </c>
      <c r="N1446">
        <v>31.5</v>
      </c>
    </row>
    <row r="1447" spans="1:14" x14ac:dyDescent="0.25">
      <c r="A1447" s="75">
        <v>42520</v>
      </c>
      <c r="B1447" s="82">
        <v>30.375</v>
      </c>
      <c r="M1447" s="75">
        <v>42506</v>
      </c>
      <c r="N1447">
        <v>30.9375</v>
      </c>
    </row>
    <row r="1448" spans="1:14" x14ac:dyDescent="0.25">
      <c r="A1448" s="75">
        <v>42517</v>
      </c>
      <c r="B1448" s="82">
        <v>31.0625</v>
      </c>
      <c r="M1448" s="75">
        <v>42503</v>
      </c>
      <c r="N1448">
        <v>30.25</v>
      </c>
    </row>
    <row r="1449" spans="1:14" x14ac:dyDescent="0.25">
      <c r="A1449" s="75">
        <v>42516</v>
      </c>
      <c r="B1449" s="82">
        <v>31.1875</v>
      </c>
      <c r="M1449" s="75">
        <v>42502</v>
      </c>
      <c r="N1449">
        <v>31.0625</v>
      </c>
    </row>
    <row r="1450" spans="1:14" x14ac:dyDescent="0.25">
      <c r="A1450" s="75">
        <v>42514</v>
      </c>
      <c r="B1450" s="82">
        <v>31.4375</v>
      </c>
      <c r="M1450" s="75">
        <v>42501</v>
      </c>
      <c r="N1450">
        <v>30.4375</v>
      </c>
    </row>
    <row r="1451" spans="1:14" x14ac:dyDescent="0.25">
      <c r="A1451" s="75">
        <v>42513</v>
      </c>
      <c r="B1451" s="82">
        <v>31.125</v>
      </c>
      <c r="M1451" s="75">
        <v>42500</v>
      </c>
      <c r="N1451">
        <v>31.375</v>
      </c>
    </row>
    <row r="1452" spans="1:14" x14ac:dyDescent="0.25">
      <c r="A1452" s="75">
        <v>42510</v>
      </c>
      <c r="B1452" s="82">
        <v>31.125</v>
      </c>
      <c r="M1452" s="75">
        <v>42499</v>
      </c>
      <c r="N1452">
        <v>31.125</v>
      </c>
    </row>
    <row r="1453" spans="1:14" x14ac:dyDescent="0.25">
      <c r="A1453" s="75">
        <v>42509</v>
      </c>
      <c r="B1453" s="82">
        <v>31.1875</v>
      </c>
      <c r="M1453" s="75">
        <v>42496</v>
      </c>
      <c r="N1453">
        <v>31.125</v>
      </c>
    </row>
    <row r="1454" spans="1:14" x14ac:dyDescent="0.25">
      <c r="A1454" s="75">
        <v>42508</v>
      </c>
      <c r="B1454" s="82">
        <v>31.0625</v>
      </c>
      <c r="M1454" s="75">
        <v>42495</v>
      </c>
      <c r="N1454">
        <v>30.8125</v>
      </c>
    </row>
    <row r="1455" spans="1:14" x14ac:dyDescent="0.25">
      <c r="A1455" s="75">
        <v>42507</v>
      </c>
      <c r="B1455" s="82">
        <v>31.5</v>
      </c>
      <c r="M1455" s="75">
        <v>42494</v>
      </c>
      <c r="N1455">
        <v>30.5625</v>
      </c>
    </row>
    <row r="1456" spans="1:14" x14ac:dyDescent="0.25">
      <c r="A1456" s="75">
        <v>42506</v>
      </c>
      <c r="B1456" s="82">
        <v>30.9375</v>
      </c>
      <c r="M1456" s="75">
        <v>42493</v>
      </c>
      <c r="N1456">
        <v>30.6875</v>
      </c>
    </row>
    <row r="1457" spans="1:14" x14ac:dyDescent="0.25">
      <c r="A1457" s="75">
        <v>42503</v>
      </c>
      <c r="B1457" s="82">
        <v>30.25</v>
      </c>
      <c r="M1457" s="75">
        <v>42492</v>
      </c>
      <c r="N1457">
        <v>30.5625</v>
      </c>
    </row>
    <row r="1458" spans="1:14" x14ac:dyDescent="0.25">
      <c r="A1458" s="75">
        <v>42502</v>
      </c>
      <c r="B1458" s="82">
        <v>31.0625</v>
      </c>
      <c r="M1458" s="75">
        <v>42489</v>
      </c>
      <c r="N1458">
        <v>30.5625</v>
      </c>
    </row>
    <row r="1459" spans="1:14" x14ac:dyDescent="0.25">
      <c r="A1459" s="75">
        <v>42501</v>
      </c>
      <c r="B1459" s="82">
        <v>30.4375</v>
      </c>
      <c r="M1459" s="75">
        <v>42488</v>
      </c>
      <c r="N1459">
        <v>30.6875</v>
      </c>
    </row>
    <row r="1460" spans="1:14" x14ac:dyDescent="0.25">
      <c r="A1460" s="75">
        <v>42500</v>
      </c>
      <c r="B1460" s="82">
        <v>31.375</v>
      </c>
      <c r="M1460" s="75">
        <v>42487</v>
      </c>
      <c r="N1460">
        <v>31.375</v>
      </c>
    </row>
    <row r="1461" spans="1:14" x14ac:dyDescent="0.25">
      <c r="A1461" s="75">
        <v>42499</v>
      </c>
      <c r="B1461" s="82">
        <v>31.125</v>
      </c>
      <c r="M1461" s="75">
        <v>42486</v>
      </c>
      <c r="N1461">
        <v>31.75</v>
      </c>
    </row>
    <row r="1462" spans="1:14" x14ac:dyDescent="0.25">
      <c r="A1462" s="75">
        <v>42496</v>
      </c>
      <c r="B1462" s="82">
        <v>31.125</v>
      </c>
      <c r="M1462" s="75">
        <v>42485</v>
      </c>
      <c r="N1462">
        <v>30.75</v>
      </c>
    </row>
    <row r="1463" spans="1:14" x14ac:dyDescent="0.25">
      <c r="A1463" s="75">
        <v>42495</v>
      </c>
      <c r="B1463" s="82">
        <v>30.8125</v>
      </c>
      <c r="M1463" s="75">
        <v>42482</v>
      </c>
      <c r="N1463">
        <v>30.5</v>
      </c>
    </row>
    <row r="1464" spans="1:14" x14ac:dyDescent="0.25">
      <c r="A1464" s="75">
        <v>42494</v>
      </c>
      <c r="B1464" s="82">
        <v>30.5625</v>
      </c>
      <c r="M1464" s="75">
        <v>42481</v>
      </c>
      <c r="N1464">
        <v>31.4375</v>
      </c>
    </row>
    <row r="1465" spans="1:14" x14ac:dyDescent="0.25">
      <c r="A1465" s="75">
        <v>42493</v>
      </c>
      <c r="B1465" s="82">
        <v>30.6875</v>
      </c>
      <c r="M1465" s="75">
        <v>42480</v>
      </c>
      <c r="N1465">
        <v>31.0625</v>
      </c>
    </row>
    <row r="1466" spans="1:14" x14ac:dyDescent="0.25">
      <c r="A1466" s="75">
        <v>42492</v>
      </c>
      <c r="B1466" s="82">
        <v>30.5625</v>
      </c>
      <c r="M1466" s="75">
        <v>42479</v>
      </c>
      <c r="N1466">
        <v>31.375</v>
      </c>
    </row>
    <row r="1467" spans="1:14" x14ac:dyDescent="0.25">
      <c r="A1467" s="75">
        <v>42489</v>
      </c>
      <c r="B1467" s="82">
        <v>30.5625</v>
      </c>
      <c r="M1467" s="75">
        <v>42478</v>
      </c>
      <c r="N1467">
        <v>31.0625</v>
      </c>
    </row>
    <row r="1468" spans="1:14" x14ac:dyDescent="0.25">
      <c r="A1468" s="75">
        <v>42488</v>
      </c>
      <c r="B1468" s="82">
        <v>30.6875</v>
      </c>
      <c r="M1468" s="75">
        <v>42475</v>
      </c>
      <c r="N1468">
        <v>30.9375</v>
      </c>
    </row>
    <row r="1469" spans="1:14" x14ac:dyDescent="0.25">
      <c r="A1469" s="75">
        <v>42487</v>
      </c>
      <c r="B1469" s="82">
        <v>31.375</v>
      </c>
      <c r="M1469" s="75">
        <v>42474</v>
      </c>
      <c r="N1469">
        <v>31.4375</v>
      </c>
    </row>
    <row r="1470" spans="1:14" x14ac:dyDescent="0.25">
      <c r="A1470" s="75">
        <v>42486</v>
      </c>
      <c r="B1470" s="82">
        <v>31.75</v>
      </c>
      <c r="M1470" s="75">
        <v>42473</v>
      </c>
      <c r="N1470">
        <v>30.0625</v>
      </c>
    </row>
    <row r="1471" spans="1:14" x14ac:dyDescent="0.25">
      <c r="A1471" s="75">
        <v>42485</v>
      </c>
      <c r="B1471" s="82">
        <v>30.75</v>
      </c>
      <c r="M1471" s="75">
        <v>42472</v>
      </c>
      <c r="N1471">
        <v>31.0625</v>
      </c>
    </row>
    <row r="1472" spans="1:14" x14ac:dyDescent="0.25">
      <c r="A1472" s="75">
        <v>42482</v>
      </c>
      <c r="B1472" s="82">
        <v>30.5</v>
      </c>
      <c r="M1472" s="75">
        <v>42471</v>
      </c>
      <c r="N1472">
        <v>29.125</v>
      </c>
    </row>
    <row r="1473" spans="1:14" x14ac:dyDescent="0.25">
      <c r="A1473" s="75">
        <v>42481</v>
      </c>
      <c r="B1473" s="82">
        <v>31.4375</v>
      </c>
      <c r="M1473" s="75">
        <v>42468</v>
      </c>
      <c r="N1473">
        <v>30.375</v>
      </c>
    </row>
    <row r="1474" spans="1:14" x14ac:dyDescent="0.25">
      <c r="A1474" s="75">
        <v>42480</v>
      </c>
      <c r="B1474" s="82">
        <v>31.0625</v>
      </c>
      <c r="M1474" s="75">
        <v>42467</v>
      </c>
      <c r="N1474">
        <v>30.625</v>
      </c>
    </row>
    <row r="1475" spans="1:14" x14ac:dyDescent="0.25">
      <c r="A1475" s="75">
        <v>42479</v>
      </c>
      <c r="B1475" s="82">
        <v>31.375</v>
      </c>
      <c r="M1475" s="75">
        <v>42466</v>
      </c>
      <c r="N1475">
        <v>30.375</v>
      </c>
    </row>
    <row r="1476" spans="1:14" x14ac:dyDescent="0.25">
      <c r="A1476" s="75">
        <v>42478</v>
      </c>
      <c r="B1476" s="82">
        <v>31.0625</v>
      </c>
      <c r="M1476" s="75">
        <v>42465</v>
      </c>
      <c r="N1476">
        <v>30.375</v>
      </c>
    </row>
    <row r="1477" spans="1:14" x14ac:dyDescent="0.25">
      <c r="A1477" s="75">
        <v>42475</v>
      </c>
      <c r="B1477" s="82">
        <v>30.9375</v>
      </c>
      <c r="M1477" s="75">
        <v>42464</v>
      </c>
      <c r="N1477">
        <v>29.875</v>
      </c>
    </row>
    <row r="1478" spans="1:14" x14ac:dyDescent="0.25">
      <c r="A1478" s="75">
        <v>42474</v>
      </c>
      <c r="B1478" s="82">
        <v>31.4375</v>
      </c>
      <c r="M1478" s="75">
        <v>42461</v>
      </c>
      <c r="N1478">
        <v>29.8125</v>
      </c>
    </row>
    <row r="1479" spans="1:14" x14ac:dyDescent="0.25">
      <c r="A1479" s="75">
        <v>42473</v>
      </c>
      <c r="B1479" s="82">
        <v>30.0625</v>
      </c>
      <c r="M1479" s="75">
        <v>42460</v>
      </c>
      <c r="N1479">
        <v>30.75</v>
      </c>
    </row>
    <row r="1480" spans="1:14" x14ac:dyDescent="0.25">
      <c r="A1480" s="75">
        <v>42472</v>
      </c>
      <c r="B1480" s="82">
        <v>31.0625</v>
      </c>
      <c r="M1480" s="75">
        <v>42459</v>
      </c>
      <c r="N1480">
        <v>29.8125</v>
      </c>
    </row>
    <row r="1481" spans="1:14" x14ac:dyDescent="0.25">
      <c r="A1481" s="75">
        <v>42471</v>
      </c>
      <c r="B1481" s="82">
        <v>29.125</v>
      </c>
      <c r="M1481" s="75">
        <v>42458</v>
      </c>
      <c r="N1481">
        <v>31.1875</v>
      </c>
    </row>
    <row r="1482" spans="1:14" x14ac:dyDescent="0.25">
      <c r="A1482" s="75">
        <v>42468</v>
      </c>
      <c r="B1482" s="82">
        <v>30.375</v>
      </c>
      <c r="M1482" s="75">
        <v>42457</v>
      </c>
      <c r="N1482">
        <v>29.75</v>
      </c>
    </row>
    <row r="1483" spans="1:14" x14ac:dyDescent="0.25">
      <c r="A1483" s="75">
        <v>42467</v>
      </c>
      <c r="B1483" s="82">
        <v>30.625</v>
      </c>
      <c r="M1483" s="75">
        <v>42452</v>
      </c>
      <c r="N1483">
        <v>29.9375</v>
      </c>
    </row>
    <row r="1484" spans="1:14" x14ac:dyDescent="0.25">
      <c r="A1484" s="75">
        <v>42466</v>
      </c>
      <c r="B1484" s="82">
        <v>30.375</v>
      </c>
      <c r="M1484" s="75">
        <v>42451</v>
      </c>
      <c r="N1484">
        <v>31</v>
      </c>
    </row>
    <row r="1485" spans="1:14" x14ac:dyDescent="0.25">
      <c r="A1485" s="75">
        <v>42465</v>
      </c>
      <c r="B1485" s="82">
        <v>30.375</v>
      </c>
      <c r="M1485" s="75">
        <v>42450</v>
      </c>
      <c r="N1485">
        <v>29.5625</v>
      </c>
    </row>
    <row r="1486" spans="1:14" x14ac:dyDescent="0.25">
      <c r="A1486" s="75">
        <v>42464</v>
      </c>
      <c r="B1486" s="82">
        <v>29.875</v>
      </c>
      <c r="M1486" s="75">
        <v>42447</v>
      </c>
      <c r="N1486">
        <v>29.5625</v>
      </c>
    </row>
    <row r="1487" spans="1:14" x14ac:dyDescent="0.25">
      <c r="A1487" s="75">
        <v>42461</v>
      </c>
      <c r="B1487" s="82">
        <v>29.8125</v>
      </c>
      <c r="M1487" s="75">
        <v>42446</v>
      </c>
      <c r="N1487">
        <v>30.6875</v>
      </c>
    </row>
    <row r="1488" spans="1:14" x14ac:dyDescent="0.25">
      <c r="A1488" s="75">
        <v>42460</v>
      </c>
      <c r="B1488" s="82">
        <v>30.75</v>
      </c>
      <c r="M1488" s="75">
        <v>42445</v>
      </c>
      <c r="N1488">
        <v>29.3125</v>
      </c>
    </row>
    <row r="1489" spans="1:14" x14ac:dyDescent="0.25">
      <c r="A1489" s="75">
        <v>42459</v>
      </c>
      <c r="B1489" s="82">
        <v>29.8125</v>
      </c>
      <c r="M1489" s="75">
        <v>42444</v>
      </c>
      <c r="N1489">
        <v>31.0625</v>
      </c>
    </row>
    <row r="1490" spans="1:14" x14ac:dyDescent="0.25">
      <c r="A1490" s="75">
        <v>42458</v>
      </c>
      <c r="B1490" s="82">
        <v>31.1875</v>
      </c>
      <c r="M1490" s="75">
        <v>42443</v>
      </c>
      <c r="N1490">
        <v>29.5</v>
      </c>
    </row>
    <row r="1491" spans="1:14" x14ac:dyDescent="0.25">
      <c r="A1491" s="75">
        <v>42457</v>
      </c>
      <c r="B1491" s="82">
        <v>29.75</v>
      </c>
      <c r="M1491" s="75">
        <v>42440</v>
      </c>
      <c r="N1491">
        <v>28.625</v>
      </c>
    </row>
    <row r="1492" spans="1:14" x14ac:dyDescent="0.25">
      <c r="A1492" s="75">
        <v>42452</v>
      </c>
      <c r="B1492" s="82">
        <v>29.9375</v>
      </c>
      <c r="M1492" s="75">
        <v>42439</v>
      </c>
      <c r="N1492">
        <v>30.375</v>
      </c>
    </row>
    <row r="1493" spans="1:14" x14ac:dyDescent="0.25">
      <c r="A1493" s="75">
        <v>42451</v>
      </c>
      <c r="B1493" s="82">
        <v>31</v>
      </c>
      <c r="M1493" s="75">
        <v>42438</v>
      </c>
      <c r="N1493">
        <v>30.4375</v>
      </c>
    </row>
    <row r="1494" spans="1:14" x14ac:dyDescent="0.25">
      <c r="A1494" s="75">
        <v>42450</v>
      </c>
      <c r="B1494" s="82">
        <v>29.5625</v>
      </c>
      <c r="M1494" s="75">
        <v>42437</v>
      </c>
      <c r="N1494">
        <v>29.6875</v>
      </c>
    </row>
    <row r="1495" spans="1:14" x14ac:dyDescent="0.25">
      <c r="A1495" s="75">
        <v>42447</v>
      </c>
      <c r="B1495" s="82">
        <v>29.5625</v>
      </c>
      <c r="M1495" s="75">
        <v>42436</v>
      </c>
      <c r="N1495">
        <v>29.6875</v>
      </c>
    </row>
    <row r="1496" spans="1:14" x14ac:dyDescent="0.25">
      <c r="A1496" s="75">
        <v>42446</v>
      </c>
      <c r="B1496" s="82">
        <v>30.6875</v>
      </c>
      <c r="M1496" s="75">
        <v>42433</v>
      </c>
      <c r="N1496">
        <v>28.5</v>
      </c>
    </row>
    <row r="1497" spans="1:14" x14ac:dyDescent="0.25">
      <c r="A1497" s="75">
        <v>42445</v>
      </c>
      <c r="B1497" s="82">
        <v>29.3125</v>
      </c>
      <c r="M1497" s="75">
        <v>42432</v>
      </c>
      <c r="N1497">
        <v>30.5</v>
      </c>
    </row>
    <row r="1498" spans="1:14" x14ac:dyDescent="0.25">
      <c r="A1498" s="75">
        <v>42444</v>
      </c>
      <c r="B1498" s="82">
        <v>31.0625</v>
      </c>
      <c r="M1498" s="75">
        <v>42431</v>
      </c>
      <c r="N1498">
        <v>27.75</v>
      </c>
    </row>
    <row r="1499" spans="1:14" x14ac:dyDescent="0.25">
      <c r="A1499" s="75">
        <v>42443</v>
      </c>
      <c r="B1499" s="82">
        <v>29.5</v>
      </c>
      <c r="M1499" s="75">
        <v>42430</v>
      </c>
      <c r="N1499">
        <v>26.75</v>
      </c>
    </row>
    <row r="1500" spans="1:14" x14ac:dyDescent="0.25">
      <c r="A1500" s="75">
        <v>42440</v>
      </c>
      <c r="B1500" s="82">
        <v>28.625</v>
      </c>
      <c r="M1500" s="75">
        <v>42429</v>
      </c>
      <c r="N1500">
        <v>26.25</v>
      </c>
    </row>
    <row r="1501" spans="1:14" x14ac:dyDescent="0.25">
      <c r="A1501" s="75">
        <v>42439</v>
      </c>
      <c r="B1501" s="82">
        <v>30.375</v>
      </c>
      <c r="M1501" s="75">
        <v>42426</v>
      </c>
      <c r="N1501">
        <v>26</v>
      </c>
    </row>
    <row r="1502" spans="1:14" x14ac:dyDescent="0.25">
      <c r="A1502" s="75">
        <v>42438</v>
      </c>
      <c r="B1502" s="82">
        <v>30.4375</v>
      </c>
      <c r="M1502" s="75">
        <v>42425</v>
      </c>
      <c r="N1502">
        <v>26.5</v>
      </c>
    </row>
    <row r="1503" spans="1:14" x14ac:dyDescent="0.25">
      <c r="A1503" s="75">
        <v>42437</v>
      </c>
      <c r="B1503" s="82">
        <v>29.6875</v>
      </c>
      <c r="M1503" s="75">
        <v>42424</v>
      </c>
      <c r="N1503">
        <v>26.125</v>
      </c>
    </row>
    <row r="1504" spans="1:14" x14ac:dyDescent="0.25">
      <c r="A1504" s="75">
        <v>42436</v>
      </c>
      <c r="B1504" s="82">
        <v>29.6875</v>
      </c>
      <c r="M1504" s="75">
        <v>42423</v>
      </c>
      <c r="N1504">
        <v>26.8125</v>
      </c>
    </row>
    <row r="1505" spans="1:14" x14ac:dyDescent="0.25">
      <c r="A1505" s="75">
        <v>42433</v>
      </c>
      <c r="B1505" s="82">
        <v>28.5</v>
      </c>
      <c r="M1505" s="75">
        <v>42422</v>
      </c>
      <c r="N1505">
        <v>25.75</v>
      </c>
    </row>
    <row r="1506" spans="1:14" x14ac:dyDescent="0.25">
      <c r="A1506" s="75">
        <v>42432</v>
      </c>
      <c r="B1506" s="82">
        <v>30.5</v>
      </c>
      <c r="M1506" s="75">
        <v>42419</v>
      </c>
      <c r="N1506">
        <v>26</v>
      </c>
    </row>
    <row r="1507" spans="1:14" x14ac:dyDescent="0.25">
      <c r="A1507" s="75">
        <v>42431</v>
      </c>
      <c r="B1507" s="82">
        <v>27.75</v>
      </c>
      <c r="M1507" s="75">
        <v>42418</v>
      </c>
      <c r="N1507">
        <v>26.8125</v>
      </c>
    </row>
    <row r="1508" spans="1:14" x14ac:dyDescent="0.25">
      <c r="A1508" s="75">
        <v>42430</v>
      </c>
      <c r="B1508" s="82">
        <v>26.75</v>
      </c>
      <c r="M1508" s="75">
        <v>42417</v>
      </c>
      <c r="N1508">
        <v>25.4375</v>
      </c>
    </row>
    <row r="1509" spans="1:14" x14ac:dyDescent="0.25">
      <c r="A1509" s="75">
        <v>42429</v>
      </c>
      <c r="B1509" s="82">
        <v>26.25</v>
      </c>
      <c r="M1509" s="75">
        <v>42416</v>
      </c>
      <c r="N1509">
        <v>26.5625</v>
      </c>
    </row>
    <row r="1510" spans="1:14" x14ac:dyDescent="0.25">
      <c r="A1510" s="75">
        <v>42426</v>
      </c>
      <c r="B1510" s="82">
        <v>26</v>
      </c>
      <c r="M1510" s="75">
        <v>42415</v>
      </c>
      <c r="N1510">
        <v>25.75</v>
      </c>
    </row>
    <row r="1511" spans="1:14" x14ac:dyDescent="0.25">
      <c r="A1511" s="75">
        <v>42425</v>
      </c>
      <c r="B1511" s="82">
        <v>26.5</v>
      </c>
      <c r="M1511" s="75">
        <v>42412</v>
      </c>
      <c r="N1511">
        <v>26.0625</v>
      </c>
    </row>
    <row r="1512" spans="1:14" x14ac:dyDescent="0.25">
      <c r="A1512" s="75">
        <v>42424</v>
      </c>
      <c r="B1512" s="82">
        <v>26.125</v>
      </c>
      <c r="M1512" s="75">
        <v>42411</v>
      </c>
      <c r="N1512">
        <v>26.3125</v>
      </c>
    </row>
    <row r="1513" spans="1:14" x14ac:dyDescent="0.25">
      <c r="A1513" s="75">
        <v>42423</v>
      </c>
      <c r="B1513" s="82">
        <v>26.8125</v>
      </c>
      <c r="M1513" s="75">
        <v>42410</v>
      </c>
      <c r="N1513">
        <v>25.625</v>
      </c>
    </row>
    <row r="1514" spans="1:14" x14ac:dyDescent="0.25">
      <c r="A1514" s="75">
        <v>42422</v>
      </c>
      <c r="B1514" s="82">
        <v>25.75</v>
      </c>
      <c r="M1514" s="75">
        <v>42405</v>
      </c>
      <c r="N1514">
        <v>26.5625</v>
      </c>
    </row>
    <row r="1515" spans="1:14" x14ac:dyDescent="0.25">
      <c r="A1515" s="75">
        <v>42419</v>
      </c>
      <c r="B1515" s="82">
        <v>26</v>
      </c>
      <c r="M1515" s="75">
        <v>42404</v>
      </c>
      <c r="N1515">
        <v>26.25</v>
      </c>
    </row>
    <row r="1516" spans="1:14" x14ac:dyDescent="0.25">
      <c r="A1516" s="75">
        <v>42418</v>
      </c>
      <c r="B1516" s="82">
        <v>26.8125</v>
      </c>
      <c r="M1516" s="75">
        <v>42403</v>
      </c>
      <c r="N1516">
        <v>25.9375</v>
      </c>
    </row>
    <row r="1517" spans="1:14" x14ac:dyDescent="0.25">
      <c r="A1517" s="75">
        <v>42417</v>
      </c>
      <c r="B1517" s="82">
        <v>25.4375</v>
      </c>
      <c r="M1517" s="75">
        <v>42402</v>
      </c>
      <c r="N1517">
        <v>26.8125</v>
      </c>
    </row>
    <row r="1518" spans="1:14" x14ac:dyDescent="0.25">
      <c r="A1518" s="75">
        <v>42416</v>
      </c>
      <c r="B1518" s="82">
        <v>26.5625</v>
      </c>
      <c r="M1518" s="75">
        <v>42401</v>
      </c>
      <c r="N1518">
        <v>26.6875</v>
      </c>
    </row>
    <row r="1519" spans="1:14" x14ac:dyDescent="0.25">
      <c r="A1519" s="75">
        <v>42415</v>
      </c>
      <c r="B1519" s="82">
        <v>25.75</v>
      </c>
      <c r="M1519" s="75">
        <v>42398</v>
      </c>
      <c r="N1519">
        <v>26.3125</v>
      </c>
    </row>
    <row r="1520" spans="1:14" x14ac:dyDescent="0.25">
      <c r="A1520" s="75">
        <v>42412</v>
      </c>
      <c r="B1520" s="82">
        <v>26.0625</v>
      </c>
      <c r="M1520" s="75">
        <v>42397</v>
      </c>
      <c r="N1520">
        <v>26.6875</v>
      </c>
    </row>
    <row r="1521" spans="1:14" x14ac:dyDescent="0.25">
      <c r="A1521" s="75">
        <v>42411</v>
      </c>
      <c r="B1521" s="82">
        <v>26.3125</v>
      </c>
      <c r="M1521" s="75">
        <v>42396</v>
      </c>
      <c r="N1521">
        <v>26.625</v>
      </c>
    </row>
    <row r="1522" spans="1:14" x14ac:dyDescent="0.25">
      <c r="A1522" s="75">
        <v>42410</v>
      </c>
      <c r="B1522" s="82">
        <v>25.625</v>
      </c>
      <c r="M1522" s="75">
        <v>42395</v>
      </c>
      <c r="N1522">
        <v>26.875</v>
      </c>
    </row>
    <row r="1523" spans="1:14" x14ac:dyDescent="0.25">
      <c r="A1523" s="75">
        <v>42405</v>
      </c>
      <c r="B1523" s="82">
        <v>26.5625</v>
      </c>
      <c r="M1523" s="75">
        <v>42394</v>
      </c>
      <c r="N1523">
        <v>27</v>
      </c>
    </row>
    <row r="1524" spans="1:14" x14ac:dyDescent="0.25">
      <c r="A1524">
        <v>42404</v>
      </c>
      <c r="B1524" s="80">
        <v>26.25</v>
      </c>
      <c r="M1524" s="75">
        <v>42391</v>
      </c>
      <c r="N1524">
        <v>26.3125</v>
      </c>
    </row>
    <row r="1525" spans="1:14" x14ac:dyDescent="0.25">
      <c r="A1525">
        <v>42403</v>
      </c>
      <c r="B1525" s="80">
        <v>25.9375</v>
      </c>
      <c r="M1525" s="75">
        <v>42390</v>
      </c>
      <c r="N1525">
        <v>27</v>
      </c>
    </row>
    <row r="1526" spans="1:14" x14ac:dyDescent="0.25">
      <c r="A1526">
        <v>42402</v>
      </c>
      <c r="B1526" s="80">
        <v>26.8125</v>
      </c>
      <c r="M1526" s="75">
        <v>42389</v>
      </c>
      <c r="N1526">
        <v>25.625</v>
      </c>
    </row>
    <row r="1527" spans="1:14" x14ac:dyDescent="0.25">
      <c r="A1527">
        <v>42401</v>
      </c>
      <c r="B1527" s="80">
        <v>26.6875</v>
      </c>
      <c r="M1527" s="75">
        <v>42388</v>
      </c>
      <c r="N1527">
        <v>26.8125</v>
      </c>
    </row>
    <row r="1528" spans="1:14" x14ac:dyDescent="0.25">
      <c r="A1528">
        <v>42398</v>
      </c>
      <c r="B1528" s="80">
        <v>26.3125</v>
      </c>
      <c r="M1528" s="75">
        <v>42387</v>
      </c>
      <c r="N1528">
        <v>25.5</v>
      </c>
    </row>
    <row r="1529" spans="1:14" x14ac:dyDescent="0.25">
      <c r="A1529">
        <v>42397</v>
      </c>
      <c r="B1529" s="80">
        <v>26.6875</v>
      </c>
      <c r="M1529" s="75">
        <v>42384</v>
      </c>
      <c r="N1529">
        <v>26.375</v>
      </c>
    </row>
    <row r="1530" spans="1:14" x14ac:dyDescent="0.25">
      <c r="A1530">
        <v>42396</v>
      </c>
      <c r="B1530" s="80">
        <v>26.625</v>
      </c>
      <c r="M1530" s="75">
        <v>42383</v>
      </c>
      <c r="N1530">
        <v>25.75</v>
      </c>
    </row>
    <row r="1531" spans="1:14" x14ac:dyDescent="0.25">
      <c r="A1531">
        <v>42395</v>
      </c>
      <c r="B1531" s="80">
        <v>26.875</v>
      </c>
      <c r="M1531" s="75">
        <v>42382</v>
      </c>
      <c r="N1531">
        <v>25</v>
      </c>
    </row>
    <row r="1532" spans="1:14" x14ac:dyDescent="0.25">
      <c r="A1532">
        <v>42394</v>
      </c>
      <c r="B1532" s="80">
        <v>27</v>
      </c>
      <c r="M1532" s="75">
        <v>42381</v>
      </c>
      <c r="N1532">
        <v>26.5625</v>
      </c>
    </row>
    <row r="1533" spans="1:14" x14ac:dyDescent="0.25">
      <c r="A1533">
        <v>42391</v>
      </c>
      <c r="B1533" s="80">
        <v>26.3125</v>
      </c>
    </row>
    <row r="1534" spans="1:14" x14ac:dyDescent="0.25">
      <c r="A1534">
        <v>42390</v>
      </c>
      <c r="B1534" s="80">
        <v>27</v>
      </c>
    </row>
    <row r="1535" spans="1:14" x14ac:dyDescent="0.25">
      <c r="A1535">
        <v>42389</v>
      </c>
      <c r="B1535" s="80">
        <v>25.625</v>
      </c>
    </row>
    <row r="1536" spans="1:14" x14ac:dyDescent="0.25">
      <c r="A1536">
        <v>42388</v>
      </c>
      <c r="B1536" s="80">
        <v>26.8125</v>
      </c>
    </row>
    <row r="1537" spans="1:2" x14ac:dyDescent="0.25">
      <c r="A1537">
        <v>42387</v>
      </c>
      <c r="B1537" s="80">
        <v>25.5</v>
      </c>
    </row>
    <row r="1538" spans="1:2" x14ac:dyDescent="0.25">
      <c r="A1538">
        <v>42384</v>
      </c>
      <c r="B1538" s="80">
        <v>26.375</v>
      </c>
    </row>
    <row r="1539" spans="1:2" x14ac:dyDescent="0.25">
      <c r="A1539">
        <v>42383</v>
      </c>
      <c r="B1539" s="80">
        <v>25.75</v>
      </c>
    </row>
    <row r="1540" spans="1:2" x14ac:dyDescent="0.25">
      <c r="A1540">
        <v>42382</v>
      </c>
      <c r="B1540" s="80">
        <v>25</v>
      </c>
    </row>
    <row r="1541" spans="1:2" x14ac:dyDescent="0.25">
      <c r="A1541">
        <v>42381</v>
      </c>
      <c r="B1541" s="80">
        <v>26.5625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PBA</vt:lpstr>
      <vt:lpstr>Calculadora</vt:lpstr>
      <vt:lpstr>Titulos Elegibles</vt:lpstr>
      <vt:lpstr>Badlar</vt:lpstr>
      <vt:lpstr>Elegibles</vt:lpstr>
    </vt:vector>
  </TitlesOfParts>
  <Company>Banco de la Provincia de Buenos Aires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Perrone, Ariel</dc:creator>
  <cp:lastModifiedBy>Mauro Jorge Zambon</cp:lastModifiedBy>
  <cp:lastPrinted>2022-05-09T20:39:12Z</cp:lastPrinted>
  <dcterms:created xsi:type="dcterms:W3CDTF">2022-05-04T21:02:10Z</dcterms:created>
  <dcterms:modified xsi:type="dcterms:W3CDTF">2022-05-10T14:13:40Z</dcterms:modified>
</cp:coreProperties>
</file>