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USUARIOS\Finanzas Corporativas\COLOCACIONES\TECO\ON 15\Difusion\"/>
    </mc:Choice>
  </mc:AlternateContent>
  <bookViews>
    <workbookView xWindow="0" yWindow="0" windowWidth="20400" windowHeight="7620"/>
  </bookViews>
  <sheets>
    <sheet name="Clase 14" sheetId="1" r:id="rId1"/>
  </sheets>
  <calcPr calcId="162913" iterate="1" iterateCount="12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Q22" i="1"/>
  <c r="P22" i="1"/>
  <c r="L17" i="1"/>
  <c r="K17" i="1"/>
  <c r="R12" i="1"/>
  <c r="E22" i="1" l="1"/>
  <c r="E23" i="1" l="1"/>
  <c r="N25" i="1"/>
  <c r="O23" i="1"/>
  <c r="L23" i="1"/>
  <c r="D23" i="1"/>
  <c r="H22" i="1"/>
  <c r="I22" i="1" s="1"/>
  <c r="M17" i="1"/>
  <c r="J14" i="1"/>
  <c r="G22" i="1" s="1"/>
  <c r="M18" i="1" l="1"/>
  <c r="F23" i="1"/>
  <c r="H23" i="1" s="1"/>
  <c r="J23" i="1" l="1"/>
  <c r="M23" i="1" s="1"/>
  <c r="N17" i="1" s="1"/>
  <c r="I23" i="1"/>
  <c r="O17" i="1" l="1"/>
  <c r="P23" i="1"/>
  <c r="K23" i="1"/>
  <c r="T23" i="1" s="1"/>
  <c r="G23" i="1"/>
  <c r="V23" i="1" l="1"/>
  <c r="Q23" i="1"/>
  <c r="N10" i="1" l="1"/>
  <c r="N11" i="1" s="1"/>
  <c r="Q25" i="1"/>
  <c r="N18" i="1"/>
  <c r="O18" i="1" s="1"/>
  <c r="U21" i="1" l="1"/>
  <c r="U23" i="1"/>
  <c r="W23" i="1" s="1"/>
  <c r="X23" i="1" s="1"/>
  <c r="X26" i="1" l="1"/>
  <c r="W26" i="1"/>
  <c r="N12" i="1" l="1"/>
</calcChain>
</file>

<file path=xl/comments1.xml><?xml version="1.0" encoding="utf-8"?>
<comments xmlns="http://schemas.openxmlformats.org/spreadsheetml/2006/main">
  <authors>
    <author>Lintura Leandro</author>
    <author>Luis Jose Gomez Tovar</author>
  </authors>
  <commentList>
    <comment ref="R13" authorId="0" shapeId="0">
      <text>
        <r>
          <rPr>
            <b/>
            <sz val="8"/>
            <color indexed="81"/>
            <rFont val="Tahoma"/>
            <family val="2"/>
          </rPr>
          <t>Ingreses VN solicitado</t>
        </r>
      </text>
    </comment>
    <comment ref="R14" authorId="1" shapeId="0">
      <text>
        <r>
          <rPr>
            <b/>
            <sz val="9"/>
            <color indexed="81"/>
            <rFont val="Tahoma"/>
            <family val="2"/>
          </rPr>
          <t>Ingrese Precio a licitar</t>
        </r>
      </text>
    </comment>
  </commentList>
</comments>
</file>

<file path=xl/sharedStrings.xml><?xml version="1.0" encoding="utf-8"?>
<sst xmlns="http://schemas.openxmlformats.org/spreadsheetml/2006/main" count="38" uniqueCount="36">
  <si>
    <t>Fecha de Emisión:</t>
  </si>
  <si>
    <t>TIR:</t>
  </si>
  <si>
    <t>Fecha de Vto:</t>
  </si>
  <si>
    <t xml:space="preserve">TNA: </t>
  </si>
  <si>
    <t>Cupón:</t>
  </si>
  <si>
    <t>Duration (meses):</t>
  </si>
  <si>
    <t>AA+</t>
  </si>
  <si>
    <t>Fecha:</t>
  </si>
  <si>
    <t>Plazo (meses):</t>
  </si>
  <si>
    <t>Meses</t>
  </si>
  <si>
    <t>Amortización</t>
  </si>
  <si>
    <t>Interés</t>
  </si>
  <si>
    <t>Total</t>
  </si>
  <si>
    <t>Días Devengamiento</t>
  </si>
  <si>
    <t>Días Totales</t>
  </si>
  <si>
    <t>Cupón</t>
  </si>
  <si>
    <t>Capital</t>
  </si>
  <si>
    <t>Capital Residual</t>
  </si>
  <si>
    <t>Flujo</t>
  </si>
  <si>
    <t>Flujo Valor Nominal</t>
  </si>
  <si>
    <t>t promedio cupon</t>
  </si>
  <si>
    <t>Discount factor</t>
  </si>
  <si>
    <t>Cupon VN</t>
  </si>
  <si>
    <t>Cupon VP</t>
  </si>
  <si>
    <t>Factor de duration</t>
  </si>
  <si>
    <t>Fecha de inicio de calculo</t>
  </si>
  <si>
    <t>intereses</t>
  </si>
  <si>
    <t>capital</t>
  </si>
  <si>
    <t>V/N en US$:</t>
  </si>
  <si>
    <t>Fecha Dev</t>
  </si>
  <si>
    <t>Fecha Pago</t>
  </si>
  <si>
    <t>ON Telecom Argentina S.A. - Clase 15 (Dólar Linked)</t>
  </si>
  <si>
    <t>Precio a Licitar:</t>
  </si>
  <si>
    <t>Calificación (Fix):</t>
  </si>
  <si>
    <t>TC Inicial:</t>
  </si>
  <si>
    <t>V/N a integrar en AR$: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</si>
</sst>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_-;\-* #,##0.00_-;_-* &quot;-&quot;??_-;_-@_-"/>
    <numFmt numFmtId="164" formatCode="[$-409]d\-mmm\-yy;@"/>
    <numFmt numFmtId="165" formatCode="0.0000%"/>
    <numFmt numFmtId="166" formatCode="#,##0_ ;[Red]\-#,##0\ "/>
    <numFmt numFmtId="167" formatCode="[$-F800]dddd\,\ mmmm\ dd\,\ yyyy"/>
    <numFmt numFmtId="168" formatCode="#,##0.00_ ;[Red]\-#,##0.00\ "/>
    <numFmt numFmtId="169" formatCode="#,##0.000000_ ;[Red]\-#,##0.000000\ "/>
    <numFmt numFmtId="170" formatCode="#,##0.00000_ ;[Red]\-#,##0.00000\ "/>
    <numFmt numFmtId="171" formatCode="#,##0.0000_ ;[Red]\-#,##0.0000\ "/>
    <numFmt numFmtId="172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06">
    <xf numFmtId="0" fontId="0" fillId="0" borderId="0" xfId="0"/>
    <xf numFmtId="0" fontId="2" fillId="2" borderId="0" xfId="0" applyFont="1" applyFill="1" applyProtection="1"/>
    <xf numFmtId="0" fontId="5" fillId="2" borderId="4" xfId="0" applyFont="1" applyFill="1" applyBorder="1" applyAlignment="1" applyProtection="1">
      <alignment horizontal="right"/>
    </xf>
    <xf numFmtId="0" fontId="5" fillId="2" borderId="7" xfId="0" applyFont="1" applyFill="1" applyBorder="1" applyAlignment="1" applyProtection="1">
      <alignment horizontal="right"/>
    </xf>
    <xf numFmtId="0" fontId="5" fillId="2" borderId="9" xfId="0" applyFont="1" applyFill="1" applyBorder="1" applyAlignment="1" applyProtection="1">
      <alignment horizontal="right"/>
    </xf>
    <xf numFmtId="0" fontId="5" fillId="2" borderId="13" xfId="0" applyFont="1" applyFill="1" applyBorder="1" applyAlignment="1" applyProtection="1">
      <alignment horizontal="center"/>
    </xf>
    <xf numFmtId="164" fontId="5" fillId="2" borderId="3" xfId="3" applyNumberFormat="1" applyFont="1" applyFill="1" applyBorder="1" applyAlignment="1" applyProtection="1">
      <alignment horizontal="center"/>
    </xf>
    <xf numFmtId="0" fontId="5" fillId="2" borderId="3" xfId="0" applyFont="1" applyFill="1" applyBorder="1" applyAlignment="1" applyProtection="1">
      <alignment horizontal="center"/>
    </xf>
    <xf numFmtId="3" fontId="2" fillId="2" borderId="14" xfId="3" applyNumberFormat="1" applyFont="1" applyFill="1" applyBorder="1" applyAlignment="1" applyProtection="1">
      <alignment horizontal="center"/>
    </xf>
    <xf numFmtId="15" fontId="2" fillId="2" borderId="15" xfId="0" applyNumberFormat="1" applyFont="1" applyFill="1" applyBorder="1" applyAlignment="1" applyProtection="1">
      <alignment horizontal="center"/>
    </xf>
    <xf numFmtId="4" fontId="2" fillId="2" borderId="8" xfId="3" applyNumberFormat="1" applyFont="1" applyFill="1" applyBorder="1" applyAlignment="1" applyProtection="1">
      <alignment horizontal="center"/>
    </xf>
    <xf numFmtId="4" fontId="2" fillId="2" borderId="8" xfId="0" applyNumberFormat="1" applyFont="1" applyFill="1" applyBorder="1" applyAlignment="1" applyProtection="1">
      <alignment horizontal="center"/>
    </xf>
    <xf numFmtId="4" fontId="5" fillId="2" borderId="6" xfId="3" applyNumberFormat="1" applyFont="1" applyFill="1" applyBorder="1" applyAlignment="1" applyProtection="1">
      <alignment horizontal="center"/>
    </xf>
    <xf numFmtId="15" fontId="5" fillId="2" borderId="3" xfId="0" applyNumberFormat="1" applyFont="1" applyFill="1" applyBorder="1" applyAlignment="1" applyProtection="1">
      <alignment horizontal="center"/>
    </xf>
    <xf numFmtId="4" fontId="5" fillId="2" borderId="3" xfId="3" applyNumberFormat="1" applyFont="1" applyFill="1" applyBorder="1" applyAlignment="1" applyProtection="1">
      <alignment horizontal="center"/>
    </xf>
    <xf numFmtId="4" fontId="5" fillId="2" borderId="3" xfId="0" applyNumberFormat="1" applyFont="1" applyFill="1" applyBorder="1" applyAlignment="1" applyProtection="1">
      <alignment horizontal="center"/>
    </xf>
    <xf numFmtId="10" fontId="2" fillId="2" borderId="0" xfId="2" applyNumberFormat="1" applyFont="1" applyFill="1" applyBorder="1" applyAlignment="1" applyProtection="1">
      <alignment horizontal="center"/>
    </xf>
    <xf numFmtId="38" fontId="2" fillId="2" borderId="0" xfId="0" applyNumberFormat="1" applyFont="1" applyFill="1" applyBorder="1" applyAlignment="1" applyProtection="1">
      <alignment horizontal="center"/>
    </xf>
    <xf numFmtId="168" fontId="2" fillId="2" borderId="0" xfId="1" applyNumberFormat="1" applyFont="1" applyFill="1" applyBorder="1" applyAlignment="1" applyProtection="1">
      <alignment horizontal="center"/>
    </xf>
    <xf numFmtId="40" fontId="2" fillId="2" borderId="0" xfId="0" applyNumberFormat="1" applyFont="1" applyFill="1" applyBorder="1" applyAlignment="1" applyProtection="1">
      <alignment horizontal="center"/>
    </xf>
    <xf numFmtId="15" fontId="2" fillId="2" borderId="9" xfId="0" applyNumberFormat="1" applyFont="1" applyFill="1" applyBorder="1" applyAlignment="1" applyProtection="1">
      <alignment horizontal="center"/>
    </xf>
    <xf numFmtId="38" fontId="2" fillId="2" borderId="10" xfId="0" applyNumberFormat="1" applyFont="1" applyFill="1" applyBorder="1" applyAlignment="1" applyProtection="1">
      <alignment horizontal="center"/>
    </xf>
    <xf numFmtId="10" fontId="2" fillId="2" borderId="10" xfId="2" applyNumberFormat="1" applyFont="1" applyFill="1" applyBorder="1" applyAlignment="1" applyProtection="1">
      <alignment horizontal="center"/>
    </xf>
    <xf numFmtId="168" fontId="2" fillId="2" borderId="10" xfId="1" applyNumberFormat="1" applyFont="1" applyFill="1" applyBorder="1" applyAlignment="1" applyProtection="1">
      <alignment horizontal="center"/>
    </xf>
    <xf numFmtId="40" fontId="2" fillId="2" borderId="10" xfId="0" applyNumberFormat="1" applyFont="1" applyFill="1" applyBorder="1" applyAlignment="1" applyProtection="1">
      <alignment horizontal="center"/>
    </xf>
    <xf numFmtId="38" fontId="2" fillId="2" borderId="11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Protection="1"/>
    <xf numFmtId="9" fontId="2" fillId="2" borderId="0" xfId="2" applyFont="1" applyFill="1" applyProtection="1"/>
    <xf numFmtId="165" fontId="2" fillId="2" borderId="0" xfId="0" applyNumberFormat="1" applyFont="1" applyFill="1" applyBorder="1" applyProtection="1"/>
    <xf numFmtId="14" fontId="2" fillId="2" borderId="0" xfId="0" applyNumberFormat="1" applyFont="1" applyFill="1" applyProtection="1"/>
    <xf numFmtId="14" fontId="2" fillId="2" borderId="0" xfId="0" applyNumberFormat="1" applyFont="1" applyFill="1" applyBorder="1" applyProtection="1"/>
    <xf numFmtId="2" fontId="2" fillId="2" borderId="0" xfId="0" applyNumberFormat="1" applyFont="1" applyFill="1" applyProtection="1"/>
    <xf numFmtId="167" fontId="2" fillId="2" borderId="5" xfId="3" applyNumberFormat="1" applyFont="1" applyFill="1" applyBorder="1" applyAlignment="1" applyProtection="1">
      <alignment horizontal="center"/>
    </xf>
    <xf numFmtId="164" fontId="5" fillId="2" borderId="0" xfId="3" applyNumberFormat="1" applyFont="1" applyFill="1" applyBorder="1" applyAlignment="1" applyProtection="1">
      <alignment horizontal="left"/>
    </xf>
    <xf numFmtId="0" fontId="5" fillId="2" borderId="0" xfId="0" applyFont="1" applyFill="1" applyAlignment="1" applyProtection="1">
      <alignment horizontal="right"/>
    </xf>
    <xf numFmtId="166" fontId="5" fillId="2" borderId="0" xfId="0" applyNumberFormat="1" applyFont="1" applyFill="1" applyBorder="1" applyProtection="1"/>
    <xf numFmtId="165" fontId="2" fillId="2" borderId="0" xfId="2" applyNumberFormat="1" applyFont="1" applyFill="1" applyProtection="1"/>
    <xf numFmtId="0" fontId="5" fillId="2" borderId="0" xfId="0" applyFont="1" applyFill="1" applyBorder="1" applyAlignment="1" applyProtection="1">
      <alignment horizontal="right"/>
    </xf>
    <xf numFmtId="0" fontId="6" fillId="2" borderId="0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165" fontId="5" fillId="2" borderId="0" xfId="2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164" fontId="2" fillId="2" borderId="0" xfId="0" applyNumberFormat="1" applyFont="1" applyFill="1" applyAlignment="1" applyProtection="1">
      <alignment horizontal="center" vertical="center"/>
    </xf>
    <xf numFmtId="167" fontId="2" fillId="2" borderId="0" xfId="0" applyNumberFormat="1" applyFont="1" applyFill="1" applyBorder="1" applyAlignment="1" applyProtection="1">
      <alignment horizontal="center" vertical="center"/>
    </xf>
    <xf numFmtId="43" fontId="2" fillId="2" borderId="0" xfId="1" applyFont="1" applyFill="1" applyAlignment="1" applyProtection="1">
      <alignment horizontal="center" vertical="center"/>
    </xf>
    <xf numFmtId="169" fontId="6" fillId="2" borderId="0" xfId="0" applyNumberFormat="1" applyFont="1" applyFill="1" applyBorder="1" applyAlignment="1" applyProtection="1">
      <alignment horizontal="center" vertical="center"/>
    </xf>
    <xf numFmtId="169" fontId="2" fillId="2" borderId="0" xfId="0" applyNumberFormat="1" applyFont="1" applyFill="1" applyAlignment="1" applyProtection="1">
      <alignment horizontal="center" vertical="center"/>
    </xf>
    <xf numFmtId="15" fontId="2" fillId="2" borderId="0" xfId="0" applyNumberFormat="1" applyFont="1" applyFill="1" applyBorder="1" applyAlignment="1" applyProtection="1">
      <alignment horizontal="center"/>
    </xf>
    <xf numFmtId="164" fontId="2" fillId="2" borderId="0" xfId="3" applyNumberFormat="1" applyFont="1" applyFill="1" applyBorder="1" applyAlignment="1" applyProtection="1">
      <alignment horizontal="center"/>
    </xf>
    <xf numFmtId="40" fontId="5" fillId="2" borderId="12" xfId="0" applyNumberFormat="1" applyFont="1" applyFill="1" applyBorder="1" applyAlignment="1" applyProtection="1">
      <alignment horizontal="center"/>
    </xf>
    <xf numFmtId="38" fontId="5" fillId="2" borderId="12" xfId="0" applyNumberFormat="1" applyFont="1" applyFill="1" applyBorder="1" applyAlignment="1" applyProtection="1">
      <alignment horizontal="center"/>
    </xf>
    <xf numFmtId="169" fontId="2" fillId="2" borderId="0" xfId="0" applyNumberFormat="1" applyFont="1" applyFill="1" applyBorder="1" applyAlignment="1" applyProtection="1">
      <alignment horizontal="center" vertical="center"/>
    </xf>
    <xf numFmtId="170" fontId="2" fillId="2" borderId="0" xfId="0" applyNumberFormat="1" applyFont="1" applyFill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15" fontId="2" fillId="2" borderId="4" xfId="0" applyNumberFormat="1" applyFont="1" applyFill="1" applyBorder="1" applyAlignment="1" applyProtection="1">
      <alignment horizontal="center"/>
    </xf>
    <xf numFmtId="38" fontId="2" fillId="2" borderId="5" xfId="0" applyNumberFormat="1" applyFont="1" applyFill="1" applyBorder="1" applyAlignment="1" applyProtection="1">
      <alignment horizontal="center" vertical="center"/>
    </xf>
    <xf numFmtId="10" fontId="2" fillId="2" borderId="5" xfId="2" applyNumberFormat="1" applyFont="1" applyFill="1" applyBorder="1" applyAlignment="1" applyProtection="1">
      <alignment horizontal="center"/>
    </xf>
    <xf numFmtId="40" fontId="5" fillId="2" borderId="5" xfId="0" applyNumberFormat="1" applyFont="1" applyFill="1" applyBorder="1" applyAlignment="1" applyProtection="1">
      <alignment horizontal="center" vertical="center"/>
    </xf>
    <xf numFmtId="38" fontId="2" fillId="2" borderId="6" xfId="0" applyNumberFormat="1" applyFont="1" applyFill="1" applyBorder="1" applyAlignment="1" applyProtection="1">
      <alignment horizontal="center" vertical="center"/>
    </xf>
    <xf numFmtId="10" fontId="2" fillId="2" borderId="0" xfId="2" applyNumberFormat="1" applyFont="1" applyFill="1" applyBorder="1" applyProtection="1"/>
    <xf numFmtId="0" fontId="3" fillId="2" borderId="1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4" fillId="2" borderId="2" xfId="0" applyFont="1" applyFill="1" applyBorder="1" applyAlignment="1" applyProtection="1"/>
    <xf numFmtId="0" fontId="4" fillId="2" borderId="3" xfId="0" applyFont="1" applyFill="1" applyBorder="1" applyAlignment="1" applyProtection="1"/>
    <xf numFmtId="164" fontId="5" fillId="2" borderId="5" xfId="3" applyNumberFormat="1" applyFont="1" applyFill="1" applyBorder="1" applyAlignment="1" applyProtection="1">
      <alignment horizontal="center"/>
      <protection locked="0"/>
    </xf>
    <xf numFmtId="164" fontId="5" fillId="2" borderId="6" xfId="3" applyNumberFormat="1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right"/>
    </xf>
    <xf numFmtId="0" fontId="5" fillId="2" borderId="5" xfId="0" applyFont="1" applyFill="1" applyBorder="1" applyAlignment="1" applyProtection="1">
      <alignment horizontal="right"/>
    </xf>
    <xf numFmtId="10" fontId="5" fillId="2" borderId="5" xfId="0" applyNumberFormat="1" applyFont="1" applyFill="1" applyBorder="1" applyAlignment="1" applyProtection="1">
      <alignment horizontal="center"/>
    </xf>
    <xf numFmtId="171" fontId="5" fillId="0" borderId="5" xfId="0" applyNumberFormat="1" applyFont="1" applyFill="1" applyBorder="1" applyAlignment="1" applyProtection="1">
      <alignment horizontal="center"/>
      <protection locked="0"/>
    </xf>
    <xf numFmtId="171" fontId="5" fillId="0" borderId="6" xfId="0" applyNumberFormat="1" applyFont="1" applyFill="1" applyBorder="1" applyAlignment="1" applyProtection="1">
      <alignment horizontal="center"/>
      <protection locked="0"/>
    </xf>
    <xf numFmtId="10" fontId="5" fillId="2" borderId="0" xfId="0" applyNumberFormat="1" applyFont="1" applyFill="1" applyBorder="1" applyAlignment="1" applyProtection="1">
      <alignment horizontal="center"/>
    </xf>
    <xf numFmtId="10" fontId="5" fillId="2" borderId="8" xfId="0" applyNumberFormat="1" applyFont="1" applyFill="1" applyBorder="1" applyAlignment="1" applyProtection="1">
      <alignment horizontal="center"/>
    </xf>
    <xf numFmtId="0" fontId="5" fillId="2" borderId="7" xfId="0" applyFont="1" applyFill="1" applyBorder="1" applyAlignment="1" applyProtection="1">
      <alignment horizontal="right"/>
    </xf>
    <xf numFmtId="0" fontId="5" fillId="2" borderId="0" xfId="0" applyFont="1" applyFill="1" applyBorder="1" applyAlignment="1" applyProtection="1">
      <alignment horizontal="right"/>
    </xf>
    <xf numFmtId="172" fontId="5" fillId="2" borderId="0" xfId="0" applyNumberFormat="1" applyFont="1" applyFill="1" applyBorder="1" applyAlignment="1" applyProtection="1">
      <alignment horizontal="center"/>
    </xf>
    <xf numFmtId="166" fontId="5" fillId="0" borderId="0" xfId="0" applyNumberFormat="1" applyFont="1" applyFill="1" applyBorder="1" applyAlignment="1" applyProtection="1">
      <alignment horizontal="center"/>
      <protection locked="0"/>
    </xf>
    <xf numFmtId="166" fontId="5" fillId="0" borderId="8" xfId="0" applyNumberFormat="1" applyFont="1" applyFill="1" applyBorder="1" applyAlignment="1" applyProtection="1">
      <alignment horizontal="center"/>
      <protection locked="0"/>
    </xf>
    <xf numFmtId="164" fontId="5" fillId="2" borderId="0" xfId="3" applyNumberFormat="1" applyFont="1" applyFill="1" applyBorder="1" applyAlignment="1" applyProtection="1">
      <alignment horizontal="center"/>
    </xf>
    <xf numFmtId="164" fontId="5" fillId="2" borderId="8" xfId="3" applyNumberFormat="1" applyFont="1" applyFill="1" applyBorder="1" applyAlignment="1" applyProtection="1">
      <alignment horizontal="center"/>
    </xf>
    <xf numFmtId="164" fontId="5" fillId="2" borderId="10" xfId="3" applyNumberFormat="1" applyFont="1" applyFill="1" applyBorder="1" applyAlignment="1" applyProtection="1">
      <alignment horizontal="center"/>
      <protection locked="0"/>
    </xf>
    <xf numFmtId="164" fontId="5" fillId="2" borderId="11" xfId="3" applyNumberFormat="1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right"/>
    </xf>
    <xf numFmtId="0" fontId="5" fillId="2" borderId="10" xfId="0" applyFont="1" applyFill="1" applyBorder="1" applyAlignment="1" applyProtection="1">
      <alignment horizontal="right"/>
    </xf>
    <xf numFmtId="0" fontId="5" fillId="2" borderId="10" xfId="0" applyFont="1" applyFill="1" applyBorder="1" applyAlignment="1" applyProtection="1">
      <alignment horizontal="center"/>
    </xf>
    <xf numFmtId="10" fontId="5" fillId="0" borderId="0" xfId="2" applyNumberFormat="1" applyFont="1" applyFill="1" applyBorder="1" applyAlignment="1" applyProtection="1">
      <alignment horizontal="center"/>
      <protection locked="0"/>
    </xf>
    <xf numFmtId="10" fontId="5" fillId="0" borderId="8" xfId="2" applyNumberFormat="1" applyFont="1" applyFill="1" applyBorder="1" applyAlignment="1" applyProtection="1">
      <alignment horizontal="center"/>
      <protection locked="0"/>
    </xf>
    <xf numFmtId="164" fontId="5" fillId="2" borderId="0" xfId="3" applyNumberFormat="1" applyFont="1" applyFill="1" applyBorder="1" applyAlignment="1" applyProtection="1">
      <alignment horizontal="center"/>
      <protection locked="0"/>
    </xf>
    <xf numFmtId="164" fontId="5" fillId="2" borderId="8" xfId="3" applyNumberFormat="1" applyFont="1" applyFill="1" applyBorder="1" applyAlignment="1" applyProtection="1">
      <alignment horizontal="center"/>
      <protection locked="0"/>
    </xf>
    <xf numFmtId="2" fontId="5" fillId="2" borderId="0" xfId="0" applyNumberFormat="1" applyFont="1" applyFill="1" applyBorder="1" applyAlignment="1" applyProtection="1">
      <alignment horizontal="center"/>
    </xf>
    <xf numFmtId="166" fontId="5" fillId="3" borderId="0" xfId="0" applyNumberFormat="1" applyFont="1" applyFill="1" applyBorder="1" applyAlignment="1" applyProtection="1">
      <alignment horizontal="center"/>
      <protection locked="0"/>
    </xf>
    <xf numFmtId="166" fontId="5" fillId="3" borderId="8" xfId="0" applyNumberFormat="1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164" fontId="5" fillId="2" borderId="4" xfId="3" applyNumberFormat="1" applyFont="1" applyFill="1" applyBorder="1" applyAlignment="1" applyProtection="1">
      <alignment horizontal="center" vertical="center" wrapText="1"/>
    </xf>
    <xf numFmtId="164" fontId="5" fillId="2" borderId="9" xfId="3" applyNumberFormat="1" applyFont="1" applyFill="1" applyBorder="1" applyAlignment="1" applyProtection="1">
      <alignment horizontal="center" vertical="center" wrapText="1"/>
    </xf>
    <xf numFmtId="164" fontId="5" fillId="2" borderId="5" xfId="3" applyNumberFormat="1" applyFont="1" applyFill="1" applyBorder="1" applyAlignment="1" applyProtection="1">
      <alignment horizontal="center" vertical="center" wrapText="1"/>
    </xf>
    <xf numFmtId="164" fontId="5" fillId="2" borderId="10" xfId="3" applyNumberFormat="1" applyFont="1" applyFill="1" applyBorder="1" applyAlignment="1" applyProtection="1">
      <alignment horizontal="center" vertical="center" wrapText="1"/>
    </xf>
    <xf numFmtId="165" fontId="5" fillId="3" borderId="10" xfId="2" applyNumberFormat="1" applyFont="1" applyFill="1" applyBorder="1" applyAlignment="1" applyProtection="1">
      <alignment horizontal="center"/>
      <protection locked="0"/>
    </xf>
    <xf numFmtId="165" fontId="5" fillId="3" borderId="11" xfId="2" applyNumberFormat="1" applyFont="1" applyFill="1" applyBorder="1" applyAlignment="1" applyProtection="1">
      <alignment horizontal="center"/>
      <protection locked="0"/>
    </xf>
    <xf numFmtId="10" fontId="5" fillId="0" borderId="0" xfId="0" applyNumberFormat="1" applyFont="1" applyFill="1" applyBorder="1" applyAlignment="1" applyProtection="1">
      <alignment horizontal="center"/>
    </xf>
  </cellXfs>
  <cellStyles count="4">
    <cellStyle name="Millares" xfId="1" builtinId="3"/>
    <cellStyle name="Normal" xfId="0" builtinId="0"/>
    <cellStyle name="Normal_Macro Flujos Última" xfId="3"/>
    <cellStyle name="Porcentaje" xfId="2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9527</xdr:colOff>
      <xdr:row>26</xdr:row>
      <xdr:rowOff>38100</xdr:rowOff>
    </xdr:from>
    <xdr:to>
      <xdr:col>17</xdr:col>
      <xdr:colOff>28576</xdr:colOff>
      <xdr:row>31</xdr:row>
      <xdr:rowOff>19050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4895852" y="9029700"/>
          <a:ext cx="6191249" cy="69532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Negociables, basarse en sus propios cálculos y evaluación de los Términos y Condiciones de los mismos descriptos en el Prospecto de Programa y en el Suplemento de Precio que ha tenido a su disposición, a fin de determinar el rendimiento de las Obligaciones Negociables. El Interesado deberá analizar cuidadosamente dicha información, y en particular las consideraciones de riesgo para la inversión. Se aclara que el uso de la Planilla de Cálculo no es obligatorio para el Interesado, sino meramente orientativo, y que los resultados que esta arroje no serán vinculantes; por tal motivo Banco Mariva SA, y/o Mariva Bursátil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11</xdr:col>
      <xdr:colOff>19050</xdr:colOff>
      <xdr:row>2</xdr:row>
      <xdr:rowOff>38101</xdr:rowOff>
    </xdr:from>
    <xdr:to>
      <xdr:col>12</xdr:col>
      <xdr:colOff>676716</xdr:colOff>
      <xdr:row>5</xdr:row>
      <xdr:rowOff>56055</xdr:rowOff>
    </xdr:to>
    <xdr:pic>
      <xdr:nvPicPr>
        <xdr:cNvPr id="3" name="3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7029450" y="323851"/>
          <a:ext cx="1362516" cy="446579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47626</xdr:colOff>
      <xdr:row>2</xdr:row>
      <xdr:rowOff>95251</xdr:rowOff>
    </xdr:from>
    <xdr:to>
      <xdr:col>14</xdr:col>
      <xdr:colOff>733426</xdr:colOff>
      <xdr:row>5</xdr:row>
      <xdr:rowOff>50801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663" t="15998" r="29343" b="18010"/>
        <a:stretch/>
      </xdr:blipFill>
      <xdr:spPr>
        <a:xfrm>
          <a:off x="8534401" y="381001"/>
          <a:ext cx="1466850" cy="384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5:Y260"/>
  <sheetViews>
    <sheetView tabSelected="1" zoomScaleNormal="100" workbookViewId="0">
      <selection activeCell="I20" sqref="I20:I21"/>
    </sheetView>
  </sheetViews>
  <sheetFormatPr baseColWidth="10" defaultColWidth="11.42578125" defaultRowHeight="11.25" x14ac:dyDescent="0.2"/>
  <cols>
    <col min="1" max="1" width="11.42578125" style="1"/>
    <col min="2" max="2" width="11.42578125" style="1" hidden="1" customWidth="1"/>
    <col min="3" max="3" width="3.140625" style="1" hidden="1" customWidth="1"/>
    <col min="4" max="4" width="2.7109375" style="1" hidden="1" customWidth="1"/>
    <col min="5" max="5" width="18.85546875" style="1" hidden="1" customWidth="1"/>
    <col min="6" max="6" width="8.140625" style="1" hidden="1" customWidth="1"/>
    <col min="7" max="7" width="8.42578125" style="1" hidden="1" customWidth="1"/>
    <col min="8" max="8" width="26.140625" style="1" hidden="1" customWidth="1"/>
    <col min="9" max="9" width="15" style="1" customWidth="1"/>
    <col min="10" max="11" width="8.42578125" style="1" customWidth="1"/>
    <col min="12" max="12" width="10.5703125" style="1" customWidth="1"/>
    <col min="13" max="13" width="11.5703125" style="1" customWidth="1"/>
    <col min="14" max="14" width="11.7109375" style="1" customWidth="1"/>
    <col min="15" max="15" width="12.140625" style="1" customWidth="1"/>
    <col min="16" max="16" width="13.85546875" style="1" customWidth="1"/>
    <col min="17" max="17" width="10.28515625" style="1" customWidth="1"/>
    <col min="18" max="18" width="8.85546875" style="1" customWidth="1"/>
    <col min="19" max="19" width="8.140625" style="1" customWidth="1"/>
    <col min="20" max="20" width="15.28515625" style="26" hidden="1" customWidth="1"/>
    <col min="21" max="21" width="13.28515625" style="26" hidden="1" customWidth="1"/>
    <col min="22" max="23" width="9.5703125" style="1" hidden="1" customWidth="1"/>
    <col min="24" max="24" width="15.85546875" style="1" hidden="1" customWidth="1"/>
    <col min="25" max="25" width="8.28515625" style="1" customWidth="1"/>
    <col min="26" max="26" width="11.42578125" style="1" customWidth="1"/>
    <col min="27" max="16384" width="11.42578125" style="1"/>
  </cols>
  <sheetData>
    <row r="5" spans="6:23" x14ac:dyDescent="0.2">
      <c r="L5" s="27"/>
      <c r="M5" s="27"/>
    </row>
    <row r="8" spans="6:23" ht="15.75" x14ac:dyDescent="0.25">
      <c r="I8" s="61" t="s">
        <v>31</v>
      </c>
      <c r="J8" s="62"/>
      <c r="K8" s="62"/>
      <c r="L8" s="62"/>
      <c r="M8" s="62"/>
      <c r="N8" s="62"/>
      <c r="O8" s="62"/>
      <c r="P8" s="62"/>
      <c r="Q8" s="62"/>
      <c r="R8" s="63"/>
      <c r="S8" s="64"/>
    </row>
    <row r="9" spans="6:23" x14ac:dyDescent="0.2">
      <c r="O9" s="26"/>
    </row>
    <row r="10" spans="6:23" ht="12.75" customHeight="1" x14ac:dyDescent="0.2">
      <c r="I10" s="2" t="s">
        <v>0</v>
      </c>
      <c r="J10" s="65">
        <v>45079</v>
      </c>
      <c r="K10" s="66"/>
      <c r="L10" s="67" t="s">
        <v>1</v>
      </c>
      <c r="M10" s="68"/>
      <c r="N10" s="69">
        <f>XIRR(Q22:Q23,E22:E23)</f>
        <v>-1.9864419102668767E-2</v>
      </c>
      <c r="O10" s="69"/>
      <c r="P10" s="67" t="s">
        <v>34</v>
      </c>
      <c r="Q10" s="68"/>
      <c r="R10" s="70">
        <v>239.32499999999999</v>
      </c>
      <c r="S10" s="71"/>
      <c r="T10" s="28"/>
    </row>
    <row r="11" spans="6:23" ht="12.75" customHeight="1" x14ac:dyDescent="0.2">
      <c r="I11" s="3" t="s">
        <v>2</v>
      </c>
      <c r="J11" s="79">
        <f>+E23</f>
        <v>46175</v>
      </c>
      <c r="K11" s="80"/>
      <c r="L11" s="74" t="s">
        <v>3</v>
      </c>
      <c r="M11" s="75"/>
      <c r="N11" s="105">
        <f>+(($N$10+1)^(0.08333)-1)*12</f>
        <v>-2.0046803022316873E-2</v>
      </c>
      <c r="O11" s="105"/>
      <c r="P11" s="74" t="s">
        <v>4</v>
      </c>
      <c r="Q11" s="75"/>
      <c r="R11" s="86">
        <v>0</v>
      </c>
      <c r="S11" s="87"/>
    </row>
    <row r="12" spans="6:23" ht="12.75" customHeight="1" x14ac:dyDescent="0.2">
      <c r="F12" s="29"/>
      <c r="I12" s="3"/>
      <c r="J12" s="72"/>
      <c r="K12" s="73"/>
      <c r="L12" s="74" t="s">
        <v>5</v>
      </c>
      <c r="M12" s="75"/>
      <c r="N12" s="76">
        <f>+(X26/W26)*12</f>
        <v>36.032876712328772</v>
      </c>
      <c r="O12" s="76"/>
      <c r="P12" s="74" t="s">
        <v>35</v>
      </c>
      <c r="Q12" s="75"/>
      <c r="R12" s="77">
        <f>R13*R10</f>
        <v>11966250000</v>
      </c>
      <c r="S12" s="78"/>
      <c r="U12" s="30"/>
      <c r="W12" s="31"/>
    </row>
    <row r="13" spans="6:23" ht="12.75" customHeight="1" x14ac:dyDescent="0.2">
      <c r="I13" s="3"/>
      <c r="J13" s="88"/>
      <c r="K13" s="89"/>
      <c r="L13" s="74" t="s">
        <v>33</v>
      </c>
      <c r="M13" s="75"/>
      <c r="N13" s="90" t="s">
        <v>6</v>
      </c>
      <c r="O13" s="90"/>
      <c r="P13" s="74" t="s">
        <v>28</v>
      </c>
      <c r="Q13" s="75"/>
      <c r="R13" s="91">
        <v>50000000</v>
      </c>
      <c r="S13" s="92"/>
      <c r="U13" s="30"/>
    </row>
    <row r="14" spans="6:23" ht="12.75" customHeight="1" x14ac:dyDescent="0.2">
      <c r="I14" s="4" t="s">
        <v>7</v>
      </c>
      <c r="J14" s="81">
        <f>+J10</f>
        <v>45079</v>
      </c>
      <c r="K14" s="82"/>
      <c r="L14" s="83" t="s">
        <v>8</v>
      </c>
      <c r="M14" s="84"/>
      <c r="N14" s="85">
        <v>36</v>
      </c>
      <c r="O14" s="85"/>
      <c r="P14" s="83" t="s">
        <v>32</v>
      </c>
      <c r="Q14" s="84"/>
      <c r="R14" s="103">
        <v>1.0621</v>
      </c>
      <c r="S14" s="104"/>
      <c r="U14" s="30"/>
    </row>
    <row r="15" spans="6:23" x14ac:dyDescent="0.2">
      <c r="J15" s="32"/>
      <c r="K15" s="33"/>
      <c r="L15" s="33"/>
      <c r="O15" s="34"/>
      <c r="P15" s="35"/>
      <c r="U15" s="30"/>
    </row>
    <row r="16" spans="6:23" x14ac:dyDescent="0.2">
      <c r="K16" s="5" t="s">
        <v>9</v>
      </c>
      <c r="L16" s="5" t="s">
        <v>30</v>
      </c>
      <c r="M16" s="6" t="s">
        <v>10</v>
      </c>
      <c r="N16" s="6" t="s">
        <v>11</v>
      </c>
      <c r="O16" s="7" t="s">
        <v>12</v>
      </c>
      <c r="P16" s="35"/>
      <c r="U16" s="30"/>
    </row>
    <row r="17" spans="2:25" ht="12.75" customHeight="1" x14ac:dyDescent="0.2">
      <c r="K17" s="8">
        <f>D23</f>
        <v>36</v>
      </c>
      <c r="L17" s="9">
        <f>+E23</f>
        <v>46175</v>
      </c>
      <c r="M17" s="10">
        <f>+$R$13*N23/100</f>
        <v>50000000</v>
      </c>
      <c r="N17" s="10">
        <f>+$R$13*M23/100</f>
        <v>0</v>
      </c>
      <c r="O17" s="11">
        <f>SUM(M17:N17)</f>
        <v>50000000</v>
      </c>
      <c r="P17" s="35"/>
      <c r="R17" s="36"/>
    </row>
    <row r="18" spans="2:25" ht="12.75" customHeight="1" x14ac:dyDescent="0.2">
      <c r="K18" s="12"/>
      <c r="L18" s="13" t="s">
        <v>12</v>
      </c>
      <c r="M18" s="14">
        <f>SUM(M17:M17)</f>
        <v>50000000</v>
      </c>
      <c r="N18" s="14">
        <f>SUM(N17:N17)</f>
        <v>0</v>
      </c>
      <c r="O18" s="15">
        <f>SUM(M18:N18)</f>
        <v>50000000</v>
      </c>
      <c r="P18" s="35"/>
      <c r="T18" s="60"/>
    </row>
    <row r="19" spans="2:25" x14ac:dyDescent="0.2">
      <c r="J19" s="37"/>
      <c r="K19" s="33"/>
      <c r="L19" s="33"/>
      <c r="O19" s="34"/>
      <c r="P19" s="35"/>
    </row>
    <row r="20" spans="2:25" ht="18" customHeight="1" x14ac:dyDescent="0.2">
      <c r="I20" s="99" t="s">
        <v>29</v>
      </c>
      <c r="J20" s="101" t="s">
        <v>13</v>
      </c>
      <c r="K20" s="101" t="s">
        <v>14</v>
      </c>
      <c r="L20" s="101" t="s">
        <v>15</v>
      </c>
      <c r="M20" s="93" t="s">
        <v>11</v>
      </c>
      <c r="N20" s="93" t="s">
        <v>16</v>
      </c>
      <c r="O20" s="93" t="s">
        <v>17</v>
      </c>
      <c r="P20" s="95" t="s">
        <v>18</v>
      </c>
      <c r="Q20" s="97" t="s">
        <v>19</v>
      </c>
      <c r="T20" s="38" t="s">
        <v>20</v>
      </c>
      <c r="U20" s="38" t="s">
        <v>21</v>
      </c>
      <c r="V20" s="38" t="s">
        <v>22</v>
      </c>
      <c r="W20" s="38" t="s">
        <v>23</v>
      </c>
      <c r="X20" s="38" t="s">
        <v>24</v>
      </c>
      <c r="Y20" s="38"/>
    </row>
    <row r="21" spans="2:25" ht="18" customHeight="1" x14ac:dyDescent="0.2">
      <c r="B21" s="54"/>
      <c r="E21" s="1" t="s">
        <v>25</v>
      </c>
      <c r="I21" s="100"/>
      <c r="J21" s="102"/>
      <c r="K21" s="102"/>
      <c r="L21" s="102"/>
      <c r="M21" s="94"/>
      <c r="N21" s="94"/>
      <c r="O21" s="94"/>
      <c r="P21" s="96"/>
      <c r="Q21" s="98"/>
      <c r="T21" s="39"/>
      <c r="U21" s="40">
        <f>+N10</f>
        <v>-1.9864419102668767E-2</v>
      </c>
    </row>
    <row r="22" spans="2:25" x14ac:dyDescent="0.2">
      <c r="B22" s="42"/>
      <c r="D22" s="41"/>
      <c r="E22" s="42">
        <f>+J10</f>
        <v>45079</v>
      </c>
      <c r="F22" s="41"/>
      <c r="G22" s="42">
        <f>+J14</f>
        <v>45079</v>
      </c>
      <c r="H22" s="43">
        <f>+J10</f>
        <v>45079</v>
      </c>
      <c r="I22" s="55">
        <f t="shared" ref="I22:I23" si="0">+H22</f>
        <v>45079</v>
      </c>
      <c r="J22" s="56"/>
      <c r="K22" s="56"/>
      <c r="L22" s="57"/>
      <c r="M22" s="56"/>
      <c r="N22" s="56"/>
      <c r="O22" s="58">
        <v>100</v>
      </c>
      <c r="P22" s="56">
        <f>-R13*(R14)</f>
        <v>-53105000</v>
      </c>
      <c r="Q22" s="59">
        <f>-R13*(R14)</f>
        <v>-53105000</v>
      </c>
      <c r="T22" s="39"/>
      <c r="U22" s="40"/>
    </row>
    <row r="23" spans="2:25" s="41" customFormat="1" ht="12.75" customHeight="1" x14ac:dyDescent="0.2">
      <c r="B23" s="42"/>
      <c r="D23" s="41">
        <f>DATEDIF($E$22,E23,"m")</f>
        <v>36</v>
      </c>
      <c r="E23" s="42">
        <f>EDATE(E22,36)</f>
        <v>46175</v>
      </c>
      <c r="F23" s="44">
        <f t="shared" ref="F23" si="1">+E23-E22</f>
        <v>1096</v>
      </c>
      <c r="G23" s="42">
        <f t="shared" ref="G23" si="2">+I23</f>
        <v>46175</v>
      </c>
      <c r="H23" s="43">
        <f>+H22+F23</f>
        <v>46175</v>
      </c>
      <c r="I23" s="20">
        <f t="shared" si="0"/>
        <v>46175</v>
      </c>
      <c r="J23" s="21">
        <f t="shared" ref="J23" si="3">+H23-H22</f>
        <v>1096</v>
      </c>
      <c r="K23" s="21">
        <f t="shared" ref="K23" si="4">+IF(I23-$J$14&lt;0,0,I23-$J$14)</f>
        <v>1096</v>
      </c>
      <c r="L23" s="22">
        <f>+$R$11</f>
        <v>0</v>
      </c>
      <c r="M23" s="23">
        <f>+L23/365*J23*O22</f>
        <v>0</v>
      </c>
      <c r="N23" s="24">
        <v>100</v>
      </c>
      <c r="O23" s="24">
        <f t="shared" ref="O23" si="5">+O22-N23</f>
        <v>0</v>
      </c>
      <c r="P23" s="24">
        <f t="shared" ref="P23" si="6">+IF(I23&gt;$J$14,M23+N23,0)</f>
        <v>100</v>
      </c>
      <c r="Q23" s="25">
        <f t="shared" ref="Q23" si="7">+P23*$R$13/100</f>
        <v>50000000</v>
      </c>
      <c r="R23" s="1"/>
      <c r="S23" s="1"/>
      <c r="T23" s="45">
        <f t="shared" ref="T23" si="8">K23/365</f>
        <v>3.0027397260273974</v>
      </c>
      <c r="U23" s="45">
        <f t="shared" ref="U23" si="9">1/(1+$N$10)^(K23/365)</f>
        <v>1.0620999974780958</v>
      </c>
      <c r="V23" s="46">
        <f t="shared" ref="V23" si="10">+P23</f>
        <v>100</v>
      </c>
      <c r="W23" s="46">
        <f>+V23*U23</f>
        <v>106.20999974780958</v>
      </c>
      <c r="X23" s="46">
        <f>+W23*T23</f>
        <v>318.92098554410768</v>
      </c>
    </row>
    <row r="24" spans="2:25" s="41" customFormat="1" ht="12.75" customHeight="1" x14ac:dyDescent="0.2">
      <c r="I24" s="47"/>
      <c r="J24" s="17"/>
      <c r="K24" s="17"/>
      <c r="L24" s="16"/>
      <c r="M24" s="18"/>
      <c r="N24" s="24"/>
      <c r="O24" s="19"/>
      <c r="P24" s="19"/>
      <c r="Q24" s="21"/>
      <c r="R24" s="1"/>
      <c r="S24" s="1"/>
    </row>
    <row r="25" spans="2:25" ht="12.75" customHeight="1" x14ac:dyDescent="0.2">
      <c r="I25" s="48"/>
      <c r="J25" s="17"/>
      <c r="K25" s="17"/>
      <c r="L25" s="17"/>
      <c r="M25" s="17"/>
      <c r="N25" s="49">
        <f>SUM(N23:N23)</f>
        <v>100</v>
      </c>
      <c r="O25" s="19"/>
      <c r="P25" s="19"/>
      <c r="Q25" s="50">
        <f>SUM(Q22:Q23)</f>
        <v>-3105000</v>
      </c>
      <c r="T25" s="1"/>
      <c r="U25" s="1"/>
    </row>
    <row r="26" spans="2:25" x14ac:dyDescent="0.2">
      <c r="T26" s="51"/>
      <c r="U26" s="51"/>
      <c r="V26" s="46"/>
      <c r="W26" s="52">
        <f>SUM(W23:W23)</f>
        <v>106.20999974780958</v>
      </c>
      <c r="X26" s="46">
        <f>SUM(X23:X23)</f>
        <v>318.92098554410768</v>
      </c>
    </row>
    <row r="28" spans="2:25" x14ac:dyDescent="0.2">
      <c r="T28" s="1"/>
      <c r="U28" s="1"/>
    </row>
    <row r="29" spans="2:25" x14ac:dyDescent="0.2">
      <c r="T29" s="1"/>
      <c r="U29" s="1"/>
    </row>
    <row r="30" spans="2:25" x14ac:dyDescent="0.2">
      <c r="T30" s="1"/>
      <c r="U30" s="1"/>
    </row>
    <row r="31" spans="2:25" x14ac:dyDescent="0.2">
      <c r="T31" s="1"/>
      <c r="U31" s="1"/>
    </row>
    <row r="32" spans="2:25" ht="9.75" customHeight="1" x14ac:dyDescent="0.2">
      <c r="T32" s="1"/>
      <c r="U32" s="1"/>
    </row>
    <row r="33" spans="10:21" x14ac:dyDescent="0.2">
      <c r="T33" s="1"/>
      <c r="U33" s="1"/>
    </row>
    <row r="34" spans="10:21" x14ac:dyDescent="0.2">
      <c r="T34" s="1"/>
      <c r="U34" s="1"/>
    </row>
    <row r="35" spans="10:21" x14ac:dyDescent="0.2">
      <c r="T35" s="1"/>
      <c r="U35" s="1"/>
    </row>
    <row r="36" spans="10:21" hidden="1" x14ac:dyDescent="0.2">
      <c r="J36" s="53"/>
      <c r="K36" s="53" t="s">
        <v>26</v>
      </c>
      <c r="L36" s="53"/>
      <c r="M36" s="53" t="s">
        <v>27</v>
      </c>
      <c r="T36" s="1"/>
      <c r="U36" s="1"/>
    </row>
    <row r="37" spans="10:21" hidden="1" x14ac:dyDescent="0.2">
      <c r="J37" s="53">
        <v>1</v>
      </c>
      <c r="K37" s="53"/>
      <c r="L37" s="53"/>
      <c r="M37" s="53"/>
      <c r="T37" s="1"/>
      <c r="U37" s="1"/>
    </row>
    <row r="38" spans="10:21" hidden="1" x14ac:dyDescent="0.2">
      <c r="J38" s="53">
        <v>2</v>
      </c>
      <c r="K38" s="53"/>
      <c r="L38" s="53"/>
      <c r="M38" s="53"/>
      <c r="T38" s="1"/>
      <c r="U38" s="1"/>
    </row>
    <row r="39" spans="10:21" hidden="1" x14ac:dyDescent="0.2">
      <c r="J39" s="53">
        <v>3</v>
      </c>
      <c r="K39" s="53">
        <v>1</v>
      </c>
      <c r="L39" s="53"/>
      <c r="M39" s="53"/>
      <c r="T39" s="1"/>
      <c r="U39" s="1"/>
    </row>
    <row r="40" spans="10:21" hidden="1" x14ac:dyDescent="0.2">
      <c r="J40" s="53">
        <v>4</v>
      </c>
      <c r="K40" s="53"/>
      <c r="L40" s="53"/>
      <c r="M40" s="53"/>
      <c r="T40" s="1"/>
      <c r="U40" s="1"/>
    </row>
    <row r="41" spans="10:21" hidden="1" x14ac:dyDescent="0.2">
      <c r="J41" s="53">
        <v>5</v>
      </c>
      <c r="K41" s="53"/>
      <c r="L41" s="53"/>
      <c r="M41" s="53"/>
      <c r="T41" s="1"/>
      <c r="U41" s="1"/>
    </row>
    <row r="42" spans="10:21" hidden="1" x14ac:dyDescent="0.2">
      <c r="J42" s="53">
        <v>6</v>
      </c>
      <c r="K42" s="53">
        <v>2</v>
      </c>
      <c r="L42" s="53">
        <v>1</v>
      </c>
      <c r="M42" s="53"/>
      <c r="T42" s="1"/>
      <c r="U42" s="1"/>
    </row>
    <row r="43" spans="10:21" hidden="1" x14ac:dyDescent="0.2">
      <c r="J43" s="53">
        <v>7</v>
      </c>
      <c r="K43" s="53"/>
      <c r="L43" s="53"/>
      <c r="M43" s="53"/>
      <c r="T43" s="1"/>
      <c r="U43" s="1"/>
    </row>
    <row r="44" spans="10:21" hidden="1" x14ac:dyDescent="0.2">
      <c r="J44" s="53">
        <v>8</v>
      </c>
      <c r="K44" s="53"/>
      <c r="L44" s="53"/>
      <c r="M44" s="53"/>
      <c r="T44" s="1"/>
      <c r="U44" s="1"/>
    </row>
    <row r="45" spans="10:21" hidden="1" x14ac:dyDescent="0.2">
      <c r="J45" s="53">
        <v>9</v>
      </c>
      <c r="K45" s="53">
        <v>3</v>
      </c>
      <c r="L45" s="53"/>
      <c r="M45" s="53"/>
      <c r="T45" s="1"/>
      <c r="U45" s="1"/>
    </row>
    <row r="46" spans="10:21" hidden="1" x14ac:dyDescent="0.2">
      <c r="J46" s="53">
        <v>10</v>
      </c>
      <c r="K46" s="53"/>
      <c r="L46" s="53"/>
      <c r="M46" s="53"/>
      <c r="T46" s="1"/>
      <c r="U46" s="1"/>
    </row>
    <row r="47" spans="10:21" hidden="1" x14ac:dyDescent="0.2">
      <c r="J47" s="53">
        <v>11</v>
      </c>
      <c r="K47" s="53"/>
      <c r="L47" s="53"/>
      <c r="M47" s="53"/>
      <c r="T47" s="1"/>
      <c r="U47" s="1"/>
    </row>
    <row r="48" spans="10:21" hidden="1" x14ac:dyDescent="0.2">
      <c r="J48" s="53">
        <v>12</v>
      </c>
      <c r="K48" s="53">
        <v>4</v>
      </c>
      <c r="L48" s="53">
        <v>2</v>
      </c>
      <c r="M48" s="53"/>
      <c r="T48" s="1"/>
      <c r="U48" s="1"/>
    </row>
    <row r="49" spans="10:21" hidden="1" x14ac:dyDescent="0.2">
      <c r="J49" s="53">
        <v>13</v>
      </c>
      <c r="K49" s="53"/>
      <c r="L49" s="53"/>
      <c r="M49" s="53"/>
      <c r="T49" s="1"/>
      <c r="U49" s="1"/>
    </row>
    <row r="50" spans="10:21" hidden="1" x14ac:dyDescent="0.2">
      <c r="J50" s="53">
        <v>14</v>
      </c>
      <c r="K50" s="53"/>
      <c r="L50" s="53"/>
      <c r="M50" s="53"/>
      <c r="T50" s="1"/>
      <c r="U50" s="1"/>
    </row>
    <row r="51" spans="10:21" hidden="1" x14ac:dyDescent="0.2">
      <c r="J51" s="53">
        <v>15</v>
      </c>
      <c r="K51" s="53">
        <v>5</v>
      </c>
      <c r="L51" s="53"/>
      <c r="M51" s="53"/>
      <c r="T51" s="1"/>
      <c r="U51" s="1"/>
    </row>
    <row r="52" spans="10:21" hidden="1" x14ac:dyDescent="0.2">
      <c r="J52" s="53">
        <v>16</v>
      </c>
      <c r="K52" s="53"/>
      <c r="L52" s="53"/>
      <c r="M52" s="53"/>
      <c r="T52" s="1"/>
      <c r="U52" s="1"/>
    </row>
    <row r="53" spans="10:21" hidden="1" x14ac:dyDescent="0.2">
      <c r="J53" s="53">
        <v>17</v>
      </c>
      <c r="K53" s="53"/>
      <c r="L53" s="53"/>
      <c r="M53" s="53"/>
      <c r="T53" s="1"/>
      <c r="U53" s="1"/>
    </row>
    <row r="54" spans="10:21" hidden="1" x14ac:dyDescent="0.2">
      <c r="J54" s="53">
        <v>18</v>
      </c>
      <c r="K54" s="53">
        <v>6</v>
      </c>
      <c r="L54" s="53">
        <v>3</v>
      </c>
      <c r="M54" s="53"/>
      <c r="T54" s="1"/>
      <c r="U54" s="1"/>
    </row>
    <row r="55" spans="10:21" hidden="1" x14ac:dyDescent="0.2">
      <c r="J55" s="53">
        <v>19</v>
      </c>
      <c r="K55" s="53"/>
      <c r="L55" s="53"/>
      <c r="M55" s="53"/>
      <c r="T55" s="1"/>
      <c r="U55" s="1"/>
    </row>
    <row r="56" spans="10:21" hidden="1" x14ac:dyDescent="0.2">
      <c r="J56" s="53">
        <v>20</v>
      </c>
      <c r="K56" s="53"/>
      <c r="L56" s="53"/>
      <c r="M56" s="53"/>
      <c r="T56" s="1"/>
      <c r="U56" s="1"/>
    </row>
    <row r="57" spans="10:21" hidden="1" x14ac:dyDescent="0.2">
      <c r="J57" s="53">
        <v>21</v>
      </c>
      <c r="K57" s="53">
        <v>7</v>
      </c>
      <c r="L57" s="53"/>
      <c r="M57" s="53"/>
      <c r="T57" s="1"/>
      <c r="U57" s="1"/>
    </row>
    <row r="58" spans="10:21" hidden="1" x14ac:dyDescent="0.2">
      <c r="J58" s="53">
        <v>22</v>
      </c>
      <c r="K58" s="53"/>
      <c r="L58" s="53"/>
      <c r="M58" s="53"/>
      <c r="T58" s="1"/>
      <c r="U58" s="1"/>
    </row>
    <row r="59" spans="10:21" hidden="1" x14ac:dyDescent="0.2">
      <c r="J59" s="53">
        <v>23</v>
      </c>
      <c r="K59" s="53"/>
      <c r="L59" s="53"/>
      <c r="M59" s="53"/>
      <c r="T59" s="1"/>
      <c r="U59" s="1"/>
    </row>
    <row r="60" spans="10:21" hidden="1" x14ac:dyDescent="0.2">
      <c r="J60" s="53">
        <v>24</v>
      </c>
      <c r="K60" s="53">
        <v>8</v>
      </c>
      <c r="L60" s="53">
        <v>4</v>
      </c>
      <c r="M60" s="53"/>
      <c r="T60" s="1"/>
      <c r="U60" s="1"/>
    </row>
    <row r="61" spans="10:21" hidden="1" x14ac:dyDescent="0.2">
      <c r="J61" s="53">
        <v>25</v>
      </c>
      <c r="K61" s="53"/>
      <c r="L61" s="53"/>
      <c r="M61" s="53"/>
      <c r="T61" s="1"/>
      <c r="U61" s="1"/>
    </row>
    <row r="62" spans="10:21" hidden="1" x14ac:dyDescent="0.2">
      <c r="J62" s="53">
        <v>26</v>
      </c>
      <c r="K62" s="53"/>
      <c r="L62" s="53"/>
      <c r="M62" s="53"/>
      <c r="T62" s="1"/>
      <c r="U62" s="1"/>
    </row>
    <row r="63" spans="10:21" hidden="1" x14ac:dyDescent="0.2">
      <c r="J63" s="53">
        <v>27</v>
      </c>
      <c r="K63" s="53">
        <v>9</v>
      </c>
      <c r="L63" s="53"/>
      <c r="M63" s="53"/>
      <c r="T63" s="1"/>
      <c r="U63" s="1"/>
    </row>
    <row r="64" spans="10:21" hidden="1" x14ac:dyDescent="0.2">
      <c r="J64" s="53">
        <v>28</v>
      </c>
      <c r="K64" s="53"/>
      <c r="L64" s="53"/>
      <c r="M64" s="53"/>
      <c r="T64" s="1"/>
      <c r="U64" s="1"/>
    </row>
    <row r="65" spans="10:21" hidden="1" x14ac:dyDescent="0.2">
      <c r="J65" s="53">
        <v>29</v>
      </c>
      <c r="K65" s="53"/>
      <c r="L65" s="53"/>
      <c r="M65" s="53"/>
      <c r="T65" s="1"/>
      <c r="U65" s="1"/>
    </row>
    <row r="66" spans="10:21" hidden="1" x14ac:dyDescent="0.2">
      <c r="J66" s="53">
        <v>30</v>
      </c>
      <c r="K66" s="53">
        <v>10</v>
      </c>
      <c r="L66" s="53">
        <v>5</v>
      </c>
      <c r="M66" s="53"/>
      <c r="T66" s="1"/>
      <c r="U66" s="1"/>
    </row>
    <row r="67" spans="10:21" hidden="1" x14ac:dyDescent="0.2">
      <c r="J67" s="53">
        <v>31</v>
      </c>
      <c r="K67" s="53"/>
      <c r="L67" s="53"/>
      <c r="M67" s="53"/>
      <c r="T67" s="1"/>
      <c r="U67" s="1"/>
    </row>
    <row r="68" spans="10:21" hidden="1" x14ac:dyDescent="0.2">
      <c r="J68" s="53">
        <v>32</v>
      </c>
      <c r="K68" s="53"/>
      <c r="L68" s="53"/>
      <c r="M68" s="53"/>
      <c r="T68" s="1"/>
      <c r="U68" s="1"/>
    </row>
    <row r="69" spans="10:21" hidden="1" x14ac:dyDescent="0.2">
      <c r="J69" s="53">
        <v>33</v>
      </c>
      <c r="K69" s="53">
        <v>11</v>
      </c>
      <c r="L69" s="53"/>
      <c r="M69" s="53"/>
      <c r="T69" s="1"/>
      <c r="U69" s="1"/>
    </row>
    <row r="70" spans="10:21" hidden="1" x14ac:dyDescent="0.2">
      <c r="J70" s="53">
        <v>34</v>
      </c>
      <c r="K70" s="53"/>
      <c r="L70" s="53"/>
      <c r="M70" s="53"/>
      <c r="T70" s="1"/>
      <c r="U70" s="1"/>
    </row>
    <row r="71" spans="10:21" hidden="1" x14ac:dyDescent="0.2">
      <c r="J71" s="53">
        <v>35</v>
      </c>
      <c r="K71" s="53"/>
      <c r="L71" s="53"/>
      <c r="M71" s="53"/>
      <c r="T71" s="1"/>
      <c r="U71" s="1"/>
    </row>
    <row r="72" spans="10:21" hidden="1" x14ac:dyDescent="0.2">
      <c r="J72" s="53">
        <v>36</v>
      </c>
      <c r="K72" s="53">
        <v>12</v>
      </c>
      <c r="L72" s="53">
        <v>6</v>
      </c>
      <c r="M72" s="53">
        <v>1</v>
      </c>
      <c r="T72" s="1"/>
      <c r="U72" s="1"/>
    </row>
    <row r="73" spans="10:21" hidden="1" x14ac:dyDescent="0.2">
      <c r="J73" s="53">
        <v>37</v>
      </c>
      <c r="K73" s="53"/>
      <c r="L73" s="53"/>
      <c r="M73" s="53"/>
      <c r="T73" s="1"/>
      <c r="U73" s="1"/>
    </row>
    <row r="74" spans="10:21" hidden="1" x14ac:dyDescent="0.2">
      <c r="J74" s="53">
        <v>38</v>
      </c>
      <c r="K74" s="53"/>
      <c r="L74" s="53"/>
      <c r="M74" s="53"/>
      <c r="T74" s="1"/>
      <c r="U74" s="1"/>
    </row>
    <row r="75" spans="10:21" hidden="1" x14ac:dyDescent="0.2">
      <c r="J75" s="53">
        <v>39</v>
      </c>
      <c r="K75" s="53">
        <v>13</v>
      </c>
      <c r="L75" s="53"/>
      <c r="M75" s="53"/>
      <c r="T75" s="1"/>
      <c r="U75" s="1"/>
    </row>
    <row r="76" spans="10:21" hidden="1" x14ac:dyDescent="0.2">
      <c r="J76" s="53">
        <v>40</v>
      </c>
      <c r="K76" s="53"/>
      <c r="L76" s="53"/>
      <c r="M76" s="53"/>
      <c r="T76" s="1"/>
      <c r="U76" s="1"/>
    </row>
    <row r="77" spans="10:21" hidden="1" x14ac:dyDescent="0.2">
      <c r="J77" s="53">
        <v>41</v>
      </c>
      <c r="K77" s="53"/>
      <c r="L77" s="53"/>
      <c r="M77" s="53"/>
      <c r="T77" s="1"/>
      <c r="U77" s="1"/>
    </row>
    <row r="78" spans="10:21" hidden="1" x14ac:dyDescent="0.2">
      <c r="J78" s="53">
        <v>42</v>
      </c>
      <c r="K78" s="53">
        <v>14</v>
      </c>
      <c r="L78" s="53">
        <v>7</v>
      </c>
      <c r="M78" s="53">
        <v>2</v>
      </c>
      <c r="T78" s="1"/>
      <c r="U78" s="1"/>
    </row>
    <row r="79" spans="10:21" hidden="1" x14ac:dyDescent="0.2">
      <c r="J79" s="53">
        <v>43</v>
      </c>
      <c r="K79" s="53"/>
      <c r="L79" s="53"/>
      <c r="M79" s="53"/>
      <c r="T79" s="1"/>
      <c r="U79" s="1"/>
    </row>
    <row r="80" spans="10:21" hidden="1" x14ac:dyDescent="0.2">
      <c r="J80" s="53">
        <v>44</v>
      </c>
      <c r="K80" s="53"/>
      <c r="L80" s="53"/>
      <c r="M80" s="53"/>
      <c r="T80" s="1"/>
      <c r="U80" s="1"/>
    </row>
    <row r="81" spans="10:21" hidden="1" x14ac:dyDescent="0.2">
      <c r="J81" s="53">
        <v>45</v>
      </c>
      <c r="K81" s="53">
        <v>15</v>
      </c>
      <c r="L81" s="53"/>
      <c r="M81" s="53"/>
      <c r="T81" s="1"/>
      <c r="U81" s="1"/>
    </row>
    <row r="82" spans="10:21" hidden="1" x14ac:dyDescent="0.2">
      <c r="J82" s="53">
        <v>46</v>
      </c>
      <c r="K82" s="53"/>
      <c r="L82" s="53"/>
      <c r="M82" s="53"/>
      <c r="T82" s="1"/>
      <c r="U82" s="1"/>
    </row>
    <row r="83" spans="10:21" hidden="1" x14ac:dyDescent="0.2">
      <c r="J83" s="53">
        <v>47</v>
      </c>
      <c r="K83" s="53"/>
      <c r="L83" s="53"/>
      <c r="M83" s="53"/>
      <c r="T83" s="1"/>
      <c r="U83" s="1"/>
    </row>
    <row r="84" spans="10:21" hidden="1" x14ac:dyDescent="0.2">
      <c r="J84" s="53">
        <v>48</v>
      </c>
      <c r="K84" s="53">
        <v>16</v>
      </c>
      <c r="L84" s="53">
        <v>8</v>
      </c>
      <c r="M84" s="53">
        <v>3</v>
      </c>
      <c r="T84" s="1"/>
      <c r="U84" s="1"/>
    </row>
    <row r="85" spans="10:21" hidden="1" x14ac:dyDescent="0.2">
      <c r="J85" s="53">
        <v>49</v>
      </c>
      <c r="K85" s="53"/>
      <c r="L85" s="53"/>
      <c r="M85" s="53"/>
      <c r="T85" s="1"/>
      <c r="U85" s="1"/>
    </row>
    <row r="86" spans="10:21" hidden="1" x14ac:dyDescent="0.2">
      <c r="J86" s="53">
        <v>50</v>
      </c>
      <c r="K86" s="53"/>
      <c r="L86" s="53"/>
      <c r="M86" s="53"/>
      <c r="T86" s="1"/>
      <c r="U86" s="1"/>
    </row>
    <row r="87" spans="10:21" hidden="1" x14ac:dyDescent="0.2">
      <c r="J87" s="53">
        <v>51</v>
      </c>
      <c r="K87" s="53">
        <v>17</v>
      </c>
      <c r="L87" s="53"/>
      <c r="M87" s="53"/>
      <c r="T87" s="1"/>
      <c r="U87" s="1"/>
    </row>
    <row r="88" spans="10:21" hidden="1" x14ac:dyDescent="0.2">
      <c r="J88" s="53">
        <v>52</v>
      </c>
      <c r="K88" s="53"/>
      <c r="L88" s="53"/>
      <c r="M88" s="53"/>
      <c r="T88" s="1"/>
      <c r="U88" s="1"/>
    </row>
    <row r="89" spans="10:21" hidden="1" x14ac:dyDescent="0.2">
      <c r="J89" s="53">
        <v>53</v>
      </c>
      <c r="K89" s="53"/>
      <c r="L89" s="53"/>
      <c r="M89" s="53"/>
      <c r="T89" s="1"/>
      <c r="U89" s="1"/>
    </row>
    <row r="90" spans="10:21" hidden="1" x14ac:dyDescent="0.2">
      <c r="J90" s="53">
        <v>54</v>
      </c>
      <c r="K90" s="53">
        <v>18</v>
      </c>
      <c r="L90" s="53">
        <v>9</v>
      </c>
      <c r="M90" s="53">
        <v>4</v>
      </c>
      <c r="T90" s="1"/>
      <c r="U90" s="1"/>
    </row>
    <row r="91" spans="10:21" hidden="1" x14ac:dyDescent="0.2">
      <c r="J91" s="53">
        <v>55</v>
      </c>
      <c r="K91" s="53"/>
      <c r="L91" s="53"/>
      <c r="M91" s="53"/>
      <c r="T91" s="1"/>
      <c r="U91" s="1"/>
    </row>
    <row r="92" spans="10:21" hidden="1" x14ac:dyDescent="0.2">
      <c r="J92" s="53">
        <v>56</v>
      </c>
      <c r="K92" s="53"/>
      <c r="L92" s="53"/>
      <c r="M92" s="53"/>
      <c r="T92" s="1"/>
      <c r="U92" s="1"/>
    </row>
    <row r="93" spans="10:21" hidden="1" x14ac:dyDescent="0.2">
      <c r="J93" s="53">
        <v>57</v>
      </c>
      <c r="K93" s="53">
        <v>19</v>
      </c>
      <c r="L93" s="53"/>
      <c r="M93" s="53"/>
      <c r="T93" s="1"/>
      <c r="U93" s="1"/>
    </row>
    <row r="94" spans="10:21" hidden="1" x14ac:dyDescent="0.2">
      <c r="J94" s="53">
        <v>58</v>
      </c>
      <c r="K94" s="53"/>
      <c r="L94" s="53"/>
      <c r="M94" s="53"/>
      <c r="T94" s="1"/>
      <c r="U94" s="1"/>
    </row>
    <row r="95" spans="10:21" hidden="1" x14ac:dyDescent="0.2">
      <c r="J95" s="53">
        <v>59</v>
      </c>
      <c r="K95" s="53"/>
      <c r="L95" s="53"/>
      <c r="M95" s="53"/>
      <c r="T95" s="1"/>
      <c r="U95" s="1"/>
    </row>
    <row r="96" spans="10:21" hidden="1" x14ac:dyDescent="0.2">
      <c r="J96" s="53">
        <v>60</v>
      </c>
      <c r="K96" s="53">
        <v>20</v>
      </c>
      <c r="L96" s="53">
        <v>10</v>
      </c>
      <c r="M96" s="53">
        <v>5</v>
      </c>
      <c r="T96" s="1"/>
      <c r="U96" s="1"/>
    </row>
    <row r="97" spans="20:21" hidden="1" x14ac:dyDescent="0.2">
      <c r="T97" s="1"/>
      <c r="U97" s="1"/>
    </row>
    <row r="98" spans="20:21" hidden="1" x14ac:dyDescent="0.2">
      <c r="T98" s="1"/>
      <c r="U98" s="1"/>
    </row>
    <row r="99" spans="20:21" x14ac:dyDescent="0.2">
      <c r="T99" s="1"/>
      <c r="U99" s="1"/>
    </row>
    <row r="100" spans="20:21" x14ac:dyDescent="0.2">
      <c r="T100" s="1"/>
      <c r="U100" s="1"/>
    </row>
    <row r="101" spans="20:21" x14ac:dyDescent="0.2">
      <c r="T101" s="1"/>
      <c r="U101" s="1"/>
    </row>
    <row r="102" spans="20:21" x14ac:dyDescent="0.2">
      <c r="T102" s="1"/>
      <c r="U102" s="1"/>
    </row>
    <row r="103" spans="20:21" x14ac:dyDescent="0.2">
      <c r="T103" s="1"/>
      <c r="U103" s="1"/>
    </row>
    <row r="104" spans="20:21" x14ac:dyDescent="0.2">
      <c r="T104" s="1"/>
      <c r="U104" s="1"/>
    </row>
    <row r="105" spans="20:21" x14ac:dyDescent="0.2">
      <c r="T105" s="1"/>
      <c r="U105" s="1"/>
    </row>
    <row r="106" spans="20:21" x14ac:dyDescent="0.2">
      <c r="T106" s="1"/>
      <c r="U106" s="1"/>
    </row>
    <row r="107" spans="20:21" x14ac:dyDescent="0.2">
      <c r="T107" s="1"/>
      <c r="U107" s="1"/>
    </row>
    <row r="108" spans="20:21" x14ac:dyDescent="0.2">
      <c r="T108" s="1"/>
      <c r="U108" s="1"/>
    </row>
    <row r="109" spans="20:21" x14ac:dyDescent="0.2">
      <c r="T109" s="1"/>
      <c r="U109" s="1"/>
    </row>
    <row r="110" spans="20:21" x14ac:dyDescent="0.2">
      <c r="T110" s="1"/>
      <c r="U110" s="1"/>
    </row>
    <row r="111" spans="20:21" x14ac:dyDescent="0.2">
      <c r="T111" s="1"/>
      <c r="U111" s="1"/>
    </row>
    <row r="112" spans="20:21" x14ac:dyDescent="0.2">
      <c r="T112" s="1"/>
      <c r="U112" s="1"/>
    </row>
    <row r="113" spans="20:21" x14ac:dyDescent="0.2">
      <c r="T113" s="1"/>
      <c r="U113" s="1"/>
    </row>
    <row r="114" spans="20:21" x14ac:dyDescent="0.2">
      <c r="T114" s="1"/>
      <c r="U114" s="1"/>
    </row>
    <row r="115" spans="20:21" x14ac:dyDescent="0.2">
      <c r="T115" s="1"/>
      <c r="U115" s="1"/>
    </row>
    <row r="116" spans="20:21" x14ac:dyDescent="0.2">
      <c r="T116" s="1"/>
      <c r="U116" s="1"/>
    </row>
    <row r="117" spans="20:21" x14ac:dyDescent="0.2">
      <c r="T117" s="1"/>
      <c r="U117" s="1"/>
    </row>
    <row r="118" spans="20:21" x14ac:dyDescent="0.2">
      <c r="T118" s="1"/>
      <c r="U118" s="1"/>
    </row>
    <row r="119" spans="20:21" x14ac:dyDescent="0.2">
      <c r="T119" s="1"/>
      <c r="U119" s="1"/>
    </row>
    <row r="120" spans="20:21" x14ac:dyDescent="0.2">
      <c r="T120" s="1"/>
      <c r="U120" s="1"/>
    </row>
    <row r="121" spans="20:21" x14ac:dyDescent="0.2">
      <c r="T121" s="1"/>
      <c r="U121" s="1"/>
    </row>
    <row r="122" spans="20:21" x14ac:dyDescent="0.2">
      <c r="T122" s="1"/>
      <c r="U122" s="1"/>
    </row>
    <row r="123" spans="20:21" x14ac:dyDescent="0.2">
      <c r="T123" s="1"/>
      <c r="U123" s="1"/>
    </row>
    <row r="124" spans="20:21" x14ac:dyDescent="0.2">
      <c r="T124" s="1"/>
      <c r="U124" s="1"/>
    </row>
    <row r="125" spans="20:21" x14ac:dyDescent="0.2">
      <c r="T125" s="1"/>
      <c r="U125" s="1"/>
    </row>
    <row r="126" spans="20:21" x14ac:dyDescent="0.2">
      <c r="T126" s="1"/>
      <c r="U126" s="1"/>
    </row>
    <row r="127" spans="20:21" x14ac:dyDescent="0.2">
      <c r="T127" s="1"/>
      <c r="U127" s="1"/>
    </row>
    <row r="128" spans="20:21" x14ac:dyDescent="0.2">
      <c r="T128" s="1"/>
      <c r="U128" s="1"/>
    </row>
    <row r="129" spans="20:21" x14ac:dyDescent="0.2">
      <c r="T129" s="1"/>
      <c r="U129" s="1"/>
    </row>
    <row r="130" spans="20:21" x14ac:dyDescent="0.2">
      <c r="T130" s="1"/>
      <c r="U130" s="1"/>
    </row>
    <row r="131" spans="20:21" x14ac:dyDescent="0.2">
      <c r="T131" s="1"/>
      <c r="U131" s="1"/>
    </row>
    <row r="132" spans="20:21" x14ac:dyDescent="0.2">
      <c r="T132" s="1"/>
      <c r="U132" s="1"/>
    </row>
    <row r="133" spans="20:21" x14ac:dyDescent="0.2">
      <c r="T133" s="1"/>
      <c r="U133" s="1"/>
    </row>
    <row r="134" spans="20:21" x14ac:dyDescent="0.2">
      <c r="T134" s="1"/>
      <c r="U134" s="1"/>
    </row>
    <row r="135" spans="20:21" x14ac:dyDescent="0.2">
      <c r="T135" s="1"/>
      <c r="U135" s="1"/>
    </row>
    <row r="136" spans="20:21" x14ac:dyDescent="0.2">
      <c r="T136" s="1"/>
      <c r="U136" s="1"/>
    </row>
    <row r="137" spans="20:21" x14ac:dyDescent="0.2">
      <c r="T137" s="1"/>
      <c r="U137" s="1"/>
    </row>
    <row r="138" spans="20:21" x14ac:dyDescent="0.2">
      <c r="T138" s="1"/>
      <c r="U138" s="1"/>
    </row>
    <row r="139" spans="20:21" x14ac:dyDescent="0.2">
      <c r="T139" s="1"/>
      <c r="U139" s="1"/>
    </row>
    <row r="140" spans="20:21" x14ac:dyDescent="0.2">
      <c r="T140" s="1"/>
      <c r="U140" s="1"/>
    </row>
    <row r="141" spans="20:21" x14ac:dyDescent="0.2">
      <c r="T141" s="1"/>
      <c r="U141" s="1"/>
    </row>
    <row r="142" spans="20:21" x14ac:dyDescent="0.2">
      <c r="T142" s="1"/>
      <c r="U142" s="1"/>
    </row>
    <row r="143" spans="20:21" x14ac:dyDescent="0.2">
      <c r="T143" s="1"/>
      <c r="U143" s="1"/>
    </row>
    <row r="144" spans="20:21" x14ac:dyDescent="0.2">
      <c r="T144" s="1"/>
      <c r="U144" s="1"/>
    </row>
    <row r="145" spans="20:21" x14ac:dyDescent="0.2">
      <c r="T145" s="1"/>
      <c r="U145" s="1"/>
    </row>
    <row r="146" spans="20:21" x14ac:dyDescent="0.2">
      <c r="T146" s="1"/>
      <c r="U146" s="1"/>
    </row>
    <row r="147" spans="20:21" x14ac:dyDescent="0.2">
      <c r="T147" s="1"/>
      <c r="U147" s="1"/>
    </row>
    <row r="148" spans="20:21" x14ac:dyDescent="0.2">
      <c r="T148" s="1"/>
      <c r="U148" s="1"/>
    </row>
    <row r="149" spans="20:21" x14ac:dyDescent="0.2">
      <c r="T149" s="1"/>
      <c r="U149" s="1"/>
    </row>
    <row r="150" spans="20:21" x14ac:dyDescent="0.2">
      <c r="T150" s="1"/>
      <c r="U150" s="1"/>
    </row>
    <row r="151" spans="20:21" x14ac:dyDescent="0.2">
      <c r="T151" s="1"/>
      <c r="U151" s="1"/>
    </row>
    <row r="152" spans="20:21" x14ac:dyDescent="0.2">
      <c r="T152" s="1"/>
      <c r="U152" s="1"/>
    </row>
    <row r="153" spans="20:21" x14ac:dyDescent="0.2">
      <c r="T153" s="1"/>
      <c r="U153" s="1"/>
    </row>
    <row r="154" spans="20:21" x14ac:dyDescent="0.2">
      <c r="T154" s="1"/>
      <c r="U154" s="1"/>
    </row>
    <row r="155" spans="20:21" x14ac:dyDescent="0.2">
      <c r="T155" s="1"/>
      <c r="U155" s="1"/>
    </row>
    <row r="156" spans="20:21" x14ac:dyDescent="0.2">
      <c r="T156" s="1"/>
      <c r="U156" s="1"/>
    </row>
    <row r="157" spans="20:21" x14ac:dyDescent="0.2">
      <c r="T157" s="1"/>
      <c r="U157" s="1"/>
    </row>
    <row r="158" spans="20:21" x14ac:dyDescent="0.2">
      <c r="T158" s="1"/>
      <c r="U158" s="1"/>
    </row>
    <row r="159" spans="20:21" x14ac:dyDescent="0.2">
      <c r="T159" s="1"/>
      <c r="U159" s="1"/>
    </row>
    <row r="160" spans="20:21" x14ac:dyDescent="0.2">
      <c r="T160" s="1"/>
      <c r="U160" s="1"/>
    </row>
    <row r="161" spans="20:21" x14ac:dyDescent="0.2">
      <c r="T161" s="1"/>
      <c r="U161" s="1"/>
    </row>
    <row r="162" spans="20:21" x14ac:dyDescent="0.2">
      <c r="T162" s="1"/>
      <c r="U162" s="1"/>
    </row>
    <row r="163" spans="20:21" x14ac:dyDescent="0.2">
      <c r="T163" s="1"/>
      <c r="U163" s="1"/>
    </row>
    <row r="164" spans="20:21" x14ac:dyDescent="0.2">
      <c r="T164" s="1"/>
      <c r="U164" s="1"/>
    </row>
    <row r="165" spans="20:21" x14ac:dyDescent="0.2">
      <c r="T165" s="1"/>
      <c r="U165" s="1"/>
    </row>
    <row r="166" spans="20:21" x14ac:dyDescent="0.2">
      <c r="T166" s="1"/>
      <c r="U166" s="1"/>
    </row>
    <row r="167" spans="20:21" x14ac:dyDescent="0.2">
      <c r="T167" s="1"/>
      <c r="U167" s="1"/>
    </row>
    <row r="168" spans="20:21" x14ac:dyDescent="0.2">
      <c r="T168" s="1"/>
      <c r="U168" s="1"/>
    </row>
    <row r="169" spans="20:21" x14ac:dyDescent="0.2">
      <c r="T169" s="1"/>
      <c r="U169" s="1"/>
    </row>
    <row r="170" spans="20:21" x14ac:dyDescent="0.2">
      <c r="T170" s="1"/>
      <c r="U170" s="1"/>
    </row>
    <row r="171" spans="20:21" x14ac:dyDescent="0.2">
      <c r="T171" s="1"/>
      <c r="U171" s="1"/>
    </row>
    <row r="172" spans="20:21" x14ac:dyDescent="0.2">
      <c r="T172" s="1"/>
      <c r="U172" s="1"/>
    </row>
    <row r="173" spans="20:21" x14ac:dyDescent="0.2">
      <c r="T173" s="1"/>
      <c r="U173" s="1"/>
    </row>
    <row r="174" spans="20:21" x14ac:dyDescent="0.2">
      <c r="T174" s="1"/>
      <c r="U174" s="1"/>
    </row>
    <row r="175" spans="20:21" x14ac:dyDescent="0.2">
      <c r="T175" s="1"/>
      <c r="U175" s="1"/>
    </row>
    <row r="176" spans="20:21" x14ac:dyDescent="0.2">
      <c r="T176" s="1"/>
      <c r="U176" s="1"/>
    </row>
    <row r="177" spans="20:21" x14ac:dyDescent="0.2">
      <c r="T177" s="1"/>
      <c r="U177" s="1"/>
    </row>
    <row r="178" spans="20:21" x14ac:dyDescent="0.2">
      <c r="T178" s="1"/>
      <c r="U178" s="1"/>
    </row>
    <row r="179" spans="20:21" x14ac:dyDescent="0.2">
      <c r="T179" s="1"/>
      <c r="U179" s="1"/>
    </row>
    <row r="180" spans="20:21" x14ac:dyDescent="0.2">
      <c r="T180" s="1"/>
      <c r="U180" s="1"/>
    </row>
    <row r="181" spans="20:21" x14ac:dyDescent="0.2">
      <c r="T181" s="1"/>
      <c r="U181" s="1"/>
    </row>
    <row r="182" spans="20:21" x14ac:dyDescent="0.2">
      <c r="T182" s="1"/>
      <c r="U182" s="1"/>
    </row>
    <row r="183" spans="20:21" x14ac:dyDescent="0.2">
      <c r="T183" s="1"/>
      <c r="U183" s="1"/>
    </row>
    <row r="184" spans="20:21" x14ac:dyDescent="0.2">
      <c r="T184" s="1"/>
      <c r="U184" s="1"/>
    </row>
    <row r="185" spans="20:21" x14ac:dyDescent="0.2">
      <c r="T185" s="1"/>
      <c r="U185" s="1"/>
    </row>
    <row r="186" spans="20:21" x14ac:dyDescent="0.2">
      <c r="T186" s="1"/>
      <c r="U186" s="1"/>
    </row>
    <row r="187" spans="20:21" x14ac:dyDescent="0.2">
      <c r="T187" s="1"/>
      <c r="U187" s="1"/>
    </row>
    <row r="188" spans="20:21" x14ac:dyDescent="0.2">
      <c r="T188" s="1"/>
      <c r="U188" s="1"/>
    </row>
    <row r="189" spans="20:21" x14ac:dyDescent="0.2">
      <c r="T189" s="1"/>
      <c r="U189" s="1"/>
    </row>
    <row r="190" spans="20:21" x14ac:dyDescent="0.2">
      <c r="T190" s="1"/>
      <c r="U190" s="1"/>
    </row>
    <row r="191" spans="20:21" x14ac:dyDescent="0.2">
      <c r="T191" s="1"/>
      <c r="U191" s="1"/>
    </row>
    <row r="192" spans="20:21" x14ac:dyDescent="0.2">
      <c r="T192" s="1"/>
      <c r="U192" s="1"/>
    </row>
    <row r="193" spans="20:21" x14ac:dyDescent="0.2">
      <c r="T193" s="1"/>
      <c r="U193" s="1"/>
    </row>
    <row r="194" spans="20:21" x14ac:dyDescent="0.2">
      <c r="T194" s="1"/>
      <c r="U194" s="1"/>
    </row>
    <row r="195" spans="20:21" x14ac:dyDescent="0.2">
      <c r="T195" s="1"/>
      <c r="U195" s="1"/>
    </row>
    <row r="196" spans="20:21" x14ac:dyDescent="0.2">
      <c r="T196" s="1"/>
      <c r="U196" s="1"/>
    </row>
    <row r="197" spans="20:21" x14ac:dyDescent="0.2">
      <c r="T197" s="1"/>
      <c r="U197" s="1"/>
    </row>
    <row r="198" spans="20:21" x14ac:dyDescent="0.2">
      <c r="T198" s="1"/>
      <c r="U198" s="1"/>
    </row>
    <row r="199" spans="20:21" x14ac:dyDescent="0.2">
      <c r="T199" s="1"/>
      <c r="U199" s="1"/>
    </row>
    <row r="200" spans="20:21" x14ac:dyDescent="0.2">
      <c r="T200" s="1"/>
      <c r="U200" s="1"/>
    </row>
    <row r="201" spans="20:21" x14ac:dyDescent="0.2">
      <c r="T201" s="1"/>
      <c r="U201" s="1"/>
    </row>
    <row r="202" spans="20:21" x14ac:dyDescent="0.2">
      <c r="T202" s="1"/>
      <c r="U202" s="1"/>
    </row>
    <row r="203" spans="20:21" x14ac:dyDescent="0.2">
      <c r="T203" s="1"/>
      <c r="U203" s="1"/>
    </row>
    <row r="204" spans="20:21" x14ac:dyDescent="0.2">
      <c r="T204" s="1"/>
      <c r="U204" s="1"/>
    </row>
    <row r="205" spans="20:21" x14ac:dyDescent="0.2">
      <c r="T205" s="1"/>
      <c r="U205" s="1"/>
    </row>
    <row r="206" spans="20:21" x14ac:dyDescent="0.2">
      <c r="T206" s="1"/>
      <c r="U206" s="1"/>
    </row>
    <row r="207" spans="20:21" x14ac:dyDescent="0.2">
      <c r="T207" s="1"/>
      <c r="U207" s="1"/>
    </row>
    <row r="208" spans="20:21" x14ac:dyDescent="0.2">
      <c r="T208" s="1"/>
      <c r="U208" s="1"/>
    </row>
    <row r="209" spans="20:21" x14ac:dyDescent="0.2">
      <c r="T209" s="1"/>
      <c r="U209" s="1"/>
    </row>
    <row r="210" spans="20:21" x14ac:dyDescent="0.2">
      <c r="T210" s="1"/>
      <c r="U210" s="1"/>
    </row>
    <row r="211" spans="20:21" x14ac:dyDescent="0.2">
      <c r="T211" s="1"/>
      <c r="U211" s="1"/>
    </row>
    <row r="212" spans="20:21" x14ac:dyDescent="0.2">
      <c r="T212" s="1"/>
      <c r="U212" s="1"/>
    </row>
    <row r="213" spans="20:21" x14ac:dyDescent="0.2">
      <c r="T213" s="1"/>
      <c r="U213" s="1"/>
    </row>
    <row r="214" spans="20:21" x14ac:dyDescent="0.2">
      <c r="T214" s="1"/>
      <c r="U214" s="1"/>
    </row>
    <row r="215" spans="20:21" x14ac:dyDescent="0.2">
      <c r="T215" s="1"/>
      <c r="U215" s="1"/>
    </row>
    <row r="216" spans="20:21" x14ac:dyDescent="0.2">
      <c r="T216" s="1"/>
      <c r="U216" s="1"/>
    </row>
    <row r="217" spans="20:21" x14ac:dyDescent="0.2">
      <c r="T217" s="1"/>
      <c r="U217" s="1"/>
    </row>
    <row r="218" spans="20:21" x14ac:dyDescent="0.2">
      <c r="T218" s="1"/>
      <c r="U218" s="1"/>
    </row>
    <row r="219" spans="20:21" x14ac:dyDescent="0.2">
      <c r="T219" s="1"/>
      <c r="U219" s="1"/>
    </row>
    <row r="220" spans="20:21" x14ac:dyDescent="0.2">
      <c r="T220" s="1"/>
      <c r="U220" s="1"/>
    </row>
    <row r="221" spans="20:21" x14ac:dyDescent="0.2">
      <c r="T221" s="1"/>
      <c r="U221" s="1"/>
    </row>
    <row r="222" spans="20:21" x14ac:dyDescent="0.2">
      <c r="T222" s="1"/>
      <c r="U222" s="1"/>
    </row>
    <row r="223" spans="20:21" x14ac:dyDescent="0.2">
      <c r="T223" s="1"/>
      <c r="U223" s="1"/>
    </row>
    <row r="224" spans="20:21" x14ac:dyDescent="0.2">
      <c r="T224" s="1"/>
      <c r="U224" s="1"/>
    </row>
    <row r="225" spans="20:21" x14ac:dyDescent="0.2">
      <c r="T225" s="1"/>
      <c r="U225" s="1"/>
    </row>
    <row r="226" spans="20:21" x14ac:dyDescent="0.2">
      <c r="T226" s="1"/>
      <c r="U226" s="1"/>
    </row>
    <row r="227" spans="20:21" x14ac:dyDescent="0.2">
      <c r="T227" s="1"/>
      <c r="U227" s="1"/>
    </row>
    <row r="228" spans="20:21" x14ac:dyDescent="0.2">
      <c r="T228" s="1"/>
      <c r="U228" s="1"/>
    </row>
    <row r="229" spans="20:21" x14ac:dyDescent="0.2">
      <c r="T229" s="1"/>
      <c r="U229" s="1"/>
    </row>
    <row r="230" spans="20:21" x14ac:dyDescent="0.2">
      <c r="T230" s="1"/>
      <c r="U230" s="1"/>
    </row>
    <row r="231" spans="20:21" x14ac:dyDescent="0.2">
      <c r="T231" s="1"/>
      <c r="U231" s="1"/>
    </row>
    <row r="232" spans="20:21" x14ac:dyDescent="0.2">
      <c r="T232" s="1"/>
      <c r="U232" s="1"/>
    </row>
    <row r="233" spans="20:21" x14ac:dyDescent="0.2">
      <c r="T233" s="1"/>
      <c r="U233" s="1"/>
    </row>
    <row r="234" spans="20:21" x14ac:dyDescent="0.2">
      <c r="T234" s="1"/>
      <c r="U234" s="1"/>
    </row>
    <row r="235" spans="20:21" x14ac:dyDescent="0.2">
      <c r="T235" s="1"/>
      <c r="U235" s="1"/>
    </row>
    <row r="236" spans="20:21" x14ac:dyDescent="0.2">
      <c r="T236" s="1"/>
      <c r="U236" s="1"/>
    </row>
    <row r="237" spans="20:21" x14ac:dyDescent="0.2">
      <c r="T237" s="1"/>
      <c r="U237" s="1"/>
    </row>
    <row r="238" spans="20:21" x14ac:dyDescent="0.2">
      <c r="T238" s="1"/>
      <c r="U238" s="1"/>
    </row>
    <row r="239" spans="20:21" x14ac:dyDescent="0.2">
      <c r="T239" s="1"/>
      <c r="U239" s="1"/>
    </row>
    <row r="240" spans="20:21" x14ac:dyDescent="0.2">
      <c r="T240" s="1"/>
      <c r="U240" s="1"/>
    </row>
    <row r="241" spans="20:21" x14ac:dyDescent="0.2">
      <c r="T241" s="1"/>
      <c r="U241" s="1"/>
    </row>
    <row r="242" spans="20:21" x14ac:dyDescent="0.2">
      <c r="T242" s="1"/>
      <c r="U242" s="1"/>
    </row>
    <row r="243" spans="20:21" x14ac:dyDescent="0.2">
      <c r="T243" s="1"/>
      <c r="U243" s="1"/>
    </row>
    <row r="244" spans="20:21" x14ac:dyDescent="0.2">
      <c r="T244" s="1"/>
      <c r="U244" s="1"/>
    </row>
    <row r="245" spans="20:21" x14ac:dyDescent="0.2">
      <c r="T245" s="1"/>
      <c r="U245" s="1"/>
    </row>
    <row r="246" spans="20:21" x14ac:dyDescent="0.2">
      <c r="T246" s="1"/>
      <c r="U246" s="1"/>
    </row>
    <row r="247" spans="20:21" x14ac:dyDescent="0.2">
      <c r="T247" s="1"/>
      <c r="U247" s="1"/>
    </row>
    <row r="248" spans="20:21" x14ac:dyDescent="0.2">
      <c r="T248" s="1"/>
      <c r="U248" s="1"/>
    </row>
    <row r="249" spans="20:21" x14ac:dyDescent="0.2">
      <c r="T249" s="1"/>
      <c r="U249" s="1"/>
    </row>
    <row r="250" spans="20:21" x14ac:dyDescent="0.2">
      <c r="T250" s="1"/>
      <c r="U250" s="1"/>
    </row>
    <row r="251" spans="20:21" x14ac:dyDescent="0.2">
      <c r="T251" s="1"/>
      <c r="U251" s="1"/>
    </row>
    <row r="252" spans="20:21" x14ac:dyDescent="0.2">
      <c r="T252" s="1"/>
      <c r="U252" s="1"/>
    </row>
    <row r="253" spans="20:21" x14ac:dyDescent="0.2">
      <c r="T253" s="1"/>
      <c r="U253" s="1"/>
    </row>
    <row r="254" spans="20:21" x14ac:dyDescent="0.2">
      <c r="T254" s="1"/>
      <c r="U254" s="1"/>
    </row>
    <row r="255" spans="20:21" x14ac:dyDescent="0.2">
      <c r="T255" s="1"/>
      <c r="U255" s="1"/>
    </row>
    <row r="256" spans="20:21" x14ac:dyDescent="0.2">
      <c r="T256" s="1"/>
      <c r="U256" s="1"/>
    </row>
    <row r="257" spans="20:21" x14ac:dyDescent="0.2">
      <c r="T257" s="1"/>
      <c r="U257" s="1"/>
    </row>
    <row r="258" spans="20:21" x14ac:dyDescent="0.2">
      <c r="T258" s="1"/>
      <c r="U258" s="1"/>
    </row>
    <row r="259" spans="20:21" x14ac:dyDescent="0.2">
      <c r="T259" s="1"/>
      <c r="U259" s="1"/>
    </row>
    <row r="260" spans="20:21" x14ac:dyDescent="0.2">
      <c r="T260" s="1"/>
      <c r="U260" s="1"/>
    </row>
  </sheetData>
  <mergeCells count="35">
    <mergeCell ref="O20:O21"/>
    <mergeCell ref="P20:P21"/>
    <mergeCell ref="Q20:Q21"/>
    <mergeCell ref="I20:I21"/>
    <mergeCell ref="J20:J21"/>
    <mergeCell ref="K20:K21"/>
    <mergeCell ref="L20:L21"/>
    <mergeCell ref="M20:M21"/>
    <mergeCell ref="N20:N21"/>
    <mergeCell ref="R11:S11"/>
    <mergeCell ref="R14:S14"/>
    <mergeCell ref="J13:K13"/>
    <mergeCell ref="L13:M13"/>
    <mergeCell ref="N13:O13"/>
    <mergeCell ref="P13:Q13"/>
    <mergeCell ref="R13:S13"/>
    <mergeCell ref="J11:K11"/>
    <mergeCell ref="L11:M11"/>
    <mergeCell ref="N11:O11"/>
    <mergeCell ref="P11:Q11"/>
    <mergeCell ref="J14:K14"/>
    <mergeCell ref="L14:M14"/>
    <mergeCell ref="N14:O14"/>
    <mergeCell ref="P14:Q14"/>
    <mergeCell ref="J12:K12"/>
    <mergeCell ref="L12:M12"/>
    <mergeCell ref="N12:O12"/>
    <mergeCell ref="P12:Q12"/>
    <mergeCell ref="R12:S12"/>
    <mergeCell ref="I8:S8"/>
    <mergeCell ref="J10:K10"/>
    <mergeCell ref="L10:M10"/>
    <mergeCell ref="N10:O10"/>
    <mergeCell ref="P10:Q10"/>
    <mergeCell ref="R10:S10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Clase 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Mauro Jorge Zambon</dc:creator>
  <cp:lastModifiedBy>Luis Jose Gomez Tovar</cp:lastModifiedBy>
  <dcterms:created xsi:type="dcterms:W3CDTF">2023-02-08T22:16:11Z</dcterms:created>
  <dcterms:modified xsi:type="dcterms:W3CDTF">2023-06-01T13:43:49Z</dcterms:modified>
</cp:coreProperties>
</file>