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1280" windowHeight="7920"/>
  </bookViews>
  <sheets>
    <sheet name="Serie X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'Serie X'!$D$1:$P$42</definedName>
  </definedNames>
  <calcPr calcId="145621"/>
</workbook>
</file>

<file path=xl/calcChain.xml><?xml version="1.0" encoding="utf-8"?>
<calcChain xmlns="http://schemas.openxmlformats.org/spreadsheetml/2006/main">
  <c r="U29" i="1" l="1"/>
  <c r="U30" i="1"/>
  <c r="T29" i="1"/>
  <c r="T30" i="1"/>
  <c r="S29" i="1"/>
  <c r="S30" i="1"/>
  <c r="R29" i="1"/>
  <c r="R30" i="1"/>
  <c r="Q29" i="1"/>
  <c r="Q30" i="1"/>
  <c r="J19" i="1" l="1"/>
  <c r="L30" i="1"/>
  <c r="E30" i="1"/>
  <c r="D30" i="1"/>
  <c r="F30" i="1"/>
  <c r="L29" i="1"/>
  <c r="B26" i="1"/>
  <c r="B30" i="1" s="1"/>
  <c r="C30" i="1" s="1"/>
  <c r="H53" i="1"/>
  <c r="H55" i="1"/>
  <c r="G11" i="1" l="1"/>
  <c r="P30" i="1" l="1"/>
  <c r="P28" i="1"/>
  <c r="P29" i="1" s="1"/>
  <c r="I29" i="1" s="1"/>
  <c r="C29" i="1" l="1"/>
  <c r="E29" i="1" s="1"/>
  <c r="F29" i="1" l="1"/>
  <c r="G30" i="1"/>
  <c r="G29" i="1"/>
  <c r="J29" i="1" s="1"/>
  <c r="D26" i="1"/>
  <c r="D29" i="1" l="1"/>
  <c r="I19" i="1"/>
  <c r="H29" i="1"/>
  <c r="O29" i="1"/>
  <c r="M29" i="1"/>
  <c r="N29" i="1" s="1"/>
  <c r="K19" i="1"/>
  <c r="L19" i="1" s="1"/>
  <c r="D2" i="7"/>
  <c r="C28" i="1" l="1"/>
  <c r="C27" i="1"/>
  <c r="F2" i="4"/>
  <c r="I27" i="1" l="1"/>
  <c r="G13" i="1" l="1"/>
  <c r="I28" i="1" l="1"/>
  <c r="E26" i="1"/>
  <c r="I26" i="1"/>
  <c r="L25" i="1"/>
  <c r="L27" i="1"/>
  <c r="L28" i="1" s="1"/>
  <c r="J17" i="1"/>
  <c r="J18" i="1"/>
  <c r="J20" i="1"/>
  <c r="K32" i="1"/>
  <c r="J21" i="1" l="1"/>
  <c r="E27" i="1"/>
  <c r="F26" i="1"/>
  <c r="I25" i="1"/>
  <c r="E28" i="1" l="1"/>
  <c r="G28" i="1"/>
  <c r="G27" i="1"/>
  <c r="J27" i="1" s="1"/>
  <c r="I30" i="1"/>
  <c r="J30" i="1" s="1"/>
  <c r="F27" i="1"/>
  <c r="O27" i="1" l="1"/>
  <c r="D27" i="1"/>
  <c r="H27" i="1"/>
  <c r="Q27" i="1" s="1"/>
  <c r="K20" i="1"/>
  <c r="L20" i="1" s="1"/>
  <c r="M27" i="1"/>
  <c r="K17" i="1"/>
  <c r="F28" i="1"/>
  <c r="J28" i="1"/>
  <c r="K18" i="1" s="1"/>
  <c r="L18" i="1" s="1"/>
  <c r="O11" i="1"/>
  <c r="O12" i="1" s="1"/>
  <c r="I17" i="1"/>
  <c r="M26" i="1" l="1"/>
  <c r="O13" i="1"/>
  <c r="N26" i="1" s="1"/>
  <c r="N27" i="1"/>
  <c r="S27" i="1"/>
  <c r="D28" i="1"/>
  <c r="H28" i="1"/>
  <c r="Q28" i="1" s="1"/>
  <c r="M28" i="1"/>
  <c r="I18" i="1"/>
  <c r="O28" i="1"/>
  <c r="K21" i="1"/>
  <c r="L21" i="1" s="1"/>
  <c r="L17" i="1"/>
  <c r="I20" i="1"/>
  <c r="H30" i="1"/>
  <c r="O30" i="1"/>
  <c r="M30" i="1"/>
  <c r="N30" i="1" l="1"/>
  <c r="N28" i="1"/>
  <c r="S28" i="1"/>
  <c r="K10" i="1" l="1"/>
  <c r="K11" i="1" s="1"/>
  <c r="N32" i="1"/>
  <c r="R27" i="1" l="1"/>
  <c r="T27" i="1" s="1"/>
  <c r="U27" i="1" s="1"/>
  <c r="R24" i="1"/>
  <c r="R28" i="1"/>
  <c r="T28" i="1" s="1"/>
  <c r="U28" i="1" s="1"/>
  <c r="U32" i="1" l="1"/>
  <c r="T32" i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4" author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23" authorId="0">
      <text>
        <r>
          <rPr>
            <b/>
            <sz val="8"/>
            <color indexed="81"/>
            <rFont val="Tahoma"/>
            <family val="2"/>
          </rPr>
          <t>Ingrese margen a licitar</t>
        </r>
      </text>
    </comment>
    <comment ref="P27" authorId="0">
      <text>
        <r>
          <rPr>
            <b/>
            <sz val="8"/>
            <color indexed="81"/>
            <rFont val="Tahoma"/>
            <family val="2"/>
          </rPr>
          <t>Ingrese promedio de la Badlar proyectada para cada Periodo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<sst xmlns="http://schemas.openxmlformats.org/spreadsheetml/2006/main" count="44" uniqueCount="42">
  <si>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</si>
  <si>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</si>
  <si>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</si>
  <si>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</si>
  <si>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</si>
  <si>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</si>
  <si>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</si>
  <si>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</si>
  <si>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</si>
  <si>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</si>
  <si>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</si>
  <si>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</si>
  <si>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</si>
  <si>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</si>
  <si>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</si>
  <si>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</si>
  <si>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</si>
  <si>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</si>
  <si>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</si>
  <si>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</si>
  <si>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</si>
  <si>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</si>
  <si>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</si>
  <si>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</si>
  <si>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</si>
  <si>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</si>
  <si>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</si>
  <si>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</si>
  <si>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</si>
  <si>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</si>
  <si>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</si>
  <si>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</si>
  <si>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Interés</t>
  </si>
  <si>
    <t>Cupón</t>
  </si>
  <si>
    <t>Calificación (Fitch):</t>
  </si>
  <si>
    <t>TM20</t>
  </si>
  <si>
    <t>Fecha de inicio de calculo</t>
  </si>
  <si>
    <t>Promedio 5d:</t>
  </si>
  <si>
    <t>Badlar + Margen</t>
  </si>
  <si>
    <t>Badlar Privada</t>
  </si>
  <si>
    <t>A2</t>
  </si>
  <si>
    <t>VALOR DE CORTO PLAZO BANCO MARIVA SERIE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</si>
</sst>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[$-409]d\-mmm\-yy;@"/>
    <numFmt numFmtId="165" formatCode="0.0000%"/>
    <numFmt numFmtId="166" formatCode="0.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rgb="FF333333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164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5" fontId="3" fillId="2" borderId="0" xfId="3" applyNumberFormat="1" applyFont="1" applyFill="1" applyBorder="1" applyAlignment="1" applyProtection="1">
      <alignment horizontal="center"/>
    </xf>
    <xf numFmtId="164" fontId="3" fillId="2" borderId="4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40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0" fontId="2" fillId="0" borderId="0" xfId="3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4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10" xfId="3" applyNumberFormat="1" applyFont="1" applyBorder="1" applyAlignment="1" applyProtection="1">
      <alignment horizontal="center"/>
    </xf>
    <xf numFmtId="4" fontId="10" fillId="0" borderId="13" xfId="2" applyNumberFormat="1" applyFont="1" applyFill="1" applyBorder="1" applyAlignment="1" applyProtection="1">
      <alignment horizontal="center"/>
    </xf>
    <xf numFmtId="4" fontId="10" fillId="0" borderId="13" xfId="0" applyNumberFormat="1" applyFont="1" applyFill="1" applyBorder="1" applyAlignment="1" applyProtection="1">
      <alignment horizont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0" fontId="2" fillId="2" borderId="3" xfId="2" applyNumberFormat="1" applyFont="1" applyFill="1" applyBorder="1" applyAlignment="1" applyProtection="1">
      <alignment horizontal="center"/>
    </xf>
    <xf numFmtId="170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0" fontId="3" fillId="0" borderId="4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15" fontId="2" fillId="5" borderId="1" xfId="0" applyNumberFormat="1" applyFont="1" applyFill="1" applyBorder="1" applyAlignment="1" applyProtection="1">
      <alignment horizontal="center"/>
    </xf>
    <xf numFmtId="38" fontId="2" fillId="5" borderId="3" xfId="0" applyNumberFormat="1" applyFont="1" applyFill="1" applyBorder="1" applyAlignment="1" applyProtection="1">
      <alignment horizontal="center" vertical="center"/>
    </xf>
    <xf numFmtId="10" fontId="7" fillId="5" borderId="3" xfId="3" applyNumberFormat="1" applyFont="1" applyFill="1" applyBorder="1" applyAlignment="1" applyProtection="1">
      <alignment horizontal="center"/>
    </xf>
    <xf numFmtId="40" fontId="2" fillId="5" borderId="3" xfId="0" applyNumberFormat="1" applyFont="1" applyFill="1" applyBorder="1" applyAlignment="1" applyProtection="1">
      <alignment horizontal="center" vertical="center"/>
    </xf>
    <xf numFmtId="38" fontId="2" fillId="5" borderId="0" xfId="0" applyNumberFormat="1" applyFont="1" applyFill="1" applyBorder="1" applyAlignment="1" applyProtection="1">
      <alignment horizontal="center"/>
    </xf>
    <xf numFmtId="10" fontId="2" fillId="5" borderId="0" xfId="3" applyNumberFormat="1" applyFont="1" applyFill="1" applyBorder="1" applyAlignment="1" applyProtection="1">
      <alignment horizontal="center"/>
    </xf>
    <xf numFmtId="167" fontId="2" fillId="5" borderId="0" xfId="1" applyNumberFormat="1" applyFont="1" applyFill="1" applyBorder="1" applyAlignment="1" applyProtection="1">
      <alignment horizontal="center"/>
    </xf>
    <xf numFmtId="40" fontId="2" fillId="5" borderId="0" xfId="0" applyNumberFormat="1" applyFont="1" applyFill="1" applyBorder="1" applyAlignment="1" applyProtection="1">
      <alignment horizontal="center"/>
    </xf>
    <xf numFmtId="164" fontId="2" fillId="5" borderId="4" xfId="0" applyNumberFormat="1" applyFont="1" applyFill="1" applyBorder="1" applyAlignment="1" applyProtection="1">
      <alignment horizontal="center"/>
    </xf>
    <xf numFmtId="164" fontId="2" fillId="0" borderId="4" xfId="0" applyNumberFormat="1" applyFont="1" applyBorder="1" applyAlignment="1" applyProtection="1">
      <alignment horizontal="center"/>
    </xf>
    <xf numFmtId="166" fontId="4" fillId="3" borderId="12" xfId="3" applyNumberFormat="1" applyFont="1" applyFill="1" applyBorder="1" applyAlignment="1" applyProtection="1">
      <alignment horizontal="centerContinuous"/>
      <protection locked="0"/>
    </xf>
    <xf numFmtId="0" fontId="4" fillId="0" borderId="14" xfId="0" applyFont="1" applyFill="1" applyBorder="1" applyAlignment="1" applyProtection="1">
      <alignment horizontal="centerContinuous"/>
    </xf>
    <xf numFmtId="0" fontId="2" fillId="0" borderId="12" xfId="0" applyFont="1" applyFill="1" applyBorder="1" applyAlignment="1" applyProtection="1">
      <alignment horizontal="centerContinuous"/>
    </xf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5" fontId="2" fillId="5" borderId="4" xfId="0" applyNumberFormat="1" applyFont="1" applyFill="1" applyBorder="1" applyAlignment="1" applyProtection="1">
      <alignment horizontal="center"/>
    </xf>
    <xf numFmtId="0" fontId="13" fillId="6" borderId="11" xfId="0" applyFont="1" applyFill="1" applyBorder="1" applyAlignment="1" applyProtection="1">
      <alignment horizontal="center"/>
    </xf>
    <xf numFmtId="164" fontId="13" fillId="6" borderId="12" xfId="2" applyNumberFormat="1" applyFont="1" applyFill="1" applyBorder="1" applyAlignment="1" applyProtection="1">
      <alignment horizontal="center"/>
    </xf>
    <xf numFmtId="0" fontId="13" fillId="6" borderId="12" xfId="0" applyFont="1" applyFill="1" applyBorder="1" applyAlignment="1" applyProtection="1">
      <alignment horizontal="center"/>
    </xf>
    <xf numFmtId="15" fontId="14" fillId="6" borderId="5" xfId="0" applyNumberFormat="1" applyFont="1" applyFill="1" applyBorder="1" applyAlignment="1" applyProtection="1">
      <alignment horizontal="center"/>
    </xf>
    <xf numFmtId="15" fontId="13" fillId="6" borderId="11" xfId="0" applyNumberFormat="1" applyFont="1" applyFill="1" applyBorder="1" applyAlignment="1" applyProtection="1">
      <alignment horizontal="center"/>
    </xf>
    <xf numFmtId="4" fontId="13" fillId="6" borderId="12" xfId="2" applyNumberFormat="1" applyFont="1" applyFill="1" applyBorder="1" applyAlignment="1" applyProtection="1">
      <alignment horizontal="center"/>
    </xf>
    <xf numFmtId="4" fontId="13" fillId="6" borderId="12" xfId="0" applyNumberFormat="1" applyFont="1" applyFill="1" applyBorder="1" applyAlignment="1" applyProtection="1">
      <alignment horizontal="center"/>
    </xf>
    <xf numFmtId="0" fontId="13" fillId="6" borderId="14" xfId="0" applyFont="1" applyFill="1" applyBorder="1" applyAlignment="1" applyProtection="1">
      <alignment horizontal="centerContinuous"/>
    </xf>
    <xf numFmtId="0" fontId="13" fillId="6" borderId="2" xfId="0" applyFont="1" applyFill="1" applyBorder="1" applyAlignment="1" applyProtection="1">
      <alignment horizontal="centerContinuous"/>
    </xf>
    <xf numFmtId="0" fontId="14" fillId="6" borderId="15" xfId="0" applyFont="1" applyFill="1" applyBorder="1" applyAlignment="1" applyProtection="1">
      <alignment horizontal="centerContinuous"/>
    </xf>
    <xf numFmtId="0" fontId="13" fillId="6" borderId="6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15" fontId="2" fillId="0" borderId="4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 vertical="center"/>
    </xf>
    <xf numFmtId="165" fontId="2" fillId="0" borderId="0" xfId="3" applyNumberFormat="1" applyFont="1" applyProtection="1"/>
    <xf numFmtId="0" fontId="1" fillId="0" borderId="11" xfId="0" applyFont="1" applyBorder="1"/>
    <xf numFmtId="14" fontId="15" fillId="8" borderId="11" xfId="0" applyNumberFormat="1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right" vertical="center" wrapText="1"/>
    </xf>
    <xf numFmtId="14" fontId="15" fillId="7" borderId="11" xfId="0" applyNumberFormat="1" applyFont="1" applyFill="1" applyBorder="1" applyAlignment="1">
      <alignment horizontal="left" vertical="center" wrapText="1"/>
    </xf>
    <xf numFmtId="0" fontId="15" fillId="8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43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5" fontId="2" fillId="2" borderId="0" xfId="0" applyNumberFormat="1" applyFont="1" applyFill="1" applyBorder="1" applyProtection="1"/>
    <xf numFmtId="14" fontId="1" fillId="0" borderId="0" xfId="4" applyNumberFormat="1"/>
    <xf numFmtId="38" fontId="2" fillId="0" borderId="9" xfId="0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16" fontId="2" fillId="0" borderId="0" xfId="0" applyNumberFormat="1" applyFont="1" applyProtection="1"/>
    <xf numFmtId="165" fontId="2" fillId="3" borderId="2" xfId="3" applyNumberFormat="1" applyFont="1" applyFill="1" applyBorder="1" applyAlignment="1" applyProtection="1">
      <alignment horizontal="center"/>
      <protection locked="0"/>
    </xf>
    <xf numFmtId="165" fontId="2" fillId="3" borderId="5" xfId="3" applyNumberFormat="1" applyFont="1" applyFill="1" applyBorder="1" applyAlignment="1" applyProtection="1">
      <alignment horizontal="center"/>
      <protection locked="0"/>
    </xf>
    <xf numFmtId="165" fontId="2" fillId="3" borderId="8" xfId="3" applyNumberFormat="1" applyFont="1" applyFill="1" applyBorder="1" applyAlignment="1" applyProtection="1">
      <alignment horizontal="center"/>
      <protection locked="0"/>
    </xf>
    <xf numFmtId="43" fontId="2" fillId="0" borderId="0" xfId="1" applyFont="1" applyProtection="1"/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164" fontId="2" fillId="4" borderId="4" xfId="0" applyNumberFormat="1" applyFont="1" applyFill="1" applyBorder="1" applyAlignment="1" applyProtection="1">
      <alignment horizontal="center"/>
    </xf>
    <xf numFmtId="15" fontId="2" fillId="5" borderId="6" xfId="0" applyNumberFormat="1" applyFont="1" applyFill="1" applyBorder="1" applyAlignment="1" applyProtection="1">
      <alignment horizontal="center"/>
    </xf>
    <xf numFmtId="38" fontId="2" fillId="5" borderId="9" xfId="0" applyNumberFormat="1" applyFont="1" applyFill="1" applyBorder="1" applyAlignment="1" applyProtection="1">
      <alignment horizontal="center"/>
    </xf>
    <xf numFmtId="10" fontId="2" fillId="5" borderId="9" xfId="3" applyNumberFormat="1" applyFont="1" applyFill="1" applyBorder="1" applyAlignment="1" applyProtection="1">
      <alignment horizontal="center"/>
    </xf>
    <xf numFmtId="167" fontId="2" fillId="5" borderId="9" xfId="1" applyNumberFormat="1" applyFont="1" applyFill="1" applyBorder="1" applyAlignment="1" applyProtection="1">
      <alignment horizontal="center"/>
    </xf>
    <xf numFmtId="40" fontId="2" fillId="5" borderId="9" xfId="0" applyNumberFormat="1" applyFont="1" applyFill="1" applyBorder="1" applyAlignment="1" applyProtection="1">
      <alignment horizontal="center"/>
    </xf>
    <xf numFmtId="164" fontId="2" fillId="5" borderId="8" xfId="0" applyNumberFormat="1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right"/>
    </xf>
    <xf numFmtId="0" fontId="16" fillId="5" borderId="9" xfId="0" applyFont="1" applyFill="1" applyBorder="1" applyAlignment="1" applyProtection="1">
      <alignment horizontal="right"/>
    </xf>
    <xf numFmtId="0" fontId="3" fillId="5" borderId="6" xfId="0" applyFont="1" applyFill="1" applyBorder="1" applyAlignment="1" applyProtection="1">
      <alignment horizontal="right"/>
    </xf>
    <xf numFmtId="0" fontId="3" fillId="5" borderId="9" xfId="0" applyFont="1" applyFill="1" applyBorder="1" applyAlignment="1" applyProtection="1">
      <alignment horizontal="right"/>
    </xf>
    <xf numFmtId="165" fontId="3" fillId="5" borderId="0" xfId="0" applyNumberFormat="1" applyFont="1" applyFill="1" applyBorder="1" applyAlignment="1" applyProtection="1">
      <alignment horizontal="center"/>
    </xf>
    <xf numFmtId="165" fontId="3" fillId="5" borderId="13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165" fontId="3" fillId="0" borderId="13" xfId="0" applyNumberFormat="1" applyFont="1" applyBorder="1" applyAlignment="1" applyProtection="1">
      <alignment horizontal="center"/>
    </xf>
    <xf numFmtId="10" fontId="3" fillId="5" borderId="3" xfId="0" applyNumberFormat="1" applyFont="1" applyFill="1" applyBorder="1" applyAlignment="1" applyProtection="1">
      <alignment horizontal="center"/>
    </xf>
    <xf numFmtId="10" fontId="3" fillId="5" borderId="15" xfId="0" applyNumberFormat="1" applyFont="1" applyFill="1" applyBorder="1" applyAlignment="1" applyProtection="1">
      <alignment horizontal="center"/>
    </xf>
    <xf numFmtId="0" fontId="16" fillId="5" borderId="7" xfId="0" applyFont="1" applyFill="1" applyBorder="1" applyAlignment="1" applyProtection="1">
      <alignment horizontal="right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3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2" fontId="3" fillId="5" borderId="13" xfId="0" applyNumberFormat="1" applyFont="1" applyFill="1" applyBorder="1" applyAlignment="1" applyProtection="1">
      <alignment horizontal="center"/>
    </xf>
    <xf numFmtId="10" fontId="3" fillId="0" borderId="0" xfId="0" applyNumberFormat="1" applyFont="1" applyBorder="1" applyAlignment="1" applyProtection="1">
      <alignment horizontal="center"/>
    </xf>
    <xf numFmtId="10" fontId="3" fillId="0" borderId="13" xfId="0" applyNumberFormat="1" applyFont="1" applyBorder="1" applyAlignment="1" applyProtection="1">
      <alignment horizontal="center"/>
    </xf>
    <xf numFmtId="164" fontId="13" fillId="6" borderId="1" xfId="2" applyNumberFormat="1" applyFont="1" applyFill="1" applyBorder="1" applyAlignment="1" applyProtection="1">
      <alignment horizontal="center" vertical="center" wrapText="1"/>
    </xf>
    <xf numFmtId="164" fontId="13" fillId="6" borderId="6" xfId="2" applyNumberFormat="1" applyFont="1" applyFill="1" applyBorder="1" applyAlignment="1" applyProtection="1">
      <alignment horizontal="center" vertical="center" wrapText="1"/>
    </xf>
    <xf numFmtId="164" fontId="13" fillId="6" borderId="3" xfId="2" applyNumberFormat="1" applyFont="1" applyFill="1" applyBorder="1" applyAlignment="1" applyProtection="1">
      <alignment horizontal="center" vertical="center" wrapText="1"/>
    </xf>
    <xf numFmtId="164" fontId="13" fillId="6" borderId="9" xfId="2" applyNumberFormat="1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 wrapText="1"/>
    </xf>
    <xf numFmtId="0" fontId="13" fillId="6" borderId="9" xfId="0" applyFont="1" applyFill="1" applyBorder="1" applyAlignment="1" applyProtection="1">
      <alignment horizontal="center" vertical="center" wrapText="1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9" xfId="0" applyFont="1" applyFill="1" applyBorder="1" applyAlignment="1" applyProtection="1">
      <alignment horizontal="center" vertical="center"/>
    </xf>
    <xf numFmtId="164" fontId="3" fillId="5" borderId="9" xfId="2" applyNumberFormat="1" applyFont="1" applyFill="1" applyBorder="1" applyAlignment="1" applyProtection="1">
      <alignment horizontal="center"/>
      <protection locked="0"/>
    </xf>
    <xf numFmtId="164" fontId="3" fillId="5" borderId="7" xfId="2" applyNumberFormat="1" applyFont="1" applyFill="1" applyBorder="1" applyAlignment="1" applyProtection="1">
      <alignment horizontal="center"/>
      <protection locked="0"/>
    </xf>
    <xf numFmtId="0" fontId="11" fillId="6" borderId="14" xfId="0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2" fillId="6" borderId="10" xfId="0" applyFont="1" applyFill="1" applyBorder="1" applyAlignment="1" applyProtection="1"/>
    <xf numFmtId="0" fontId="12" fillId="6" borderId="12" xfId="0" applyFont="1" applyFill="1" applyBorder="1" applyAlignment="1" applyProtection="1"/>
    <xf numFmtId="0" fontId="3" fillId="0" borderId="4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0" fontId="3" fillId="5" borderId="1" xfId="0" applyFont="1" applyFill="1" applyBorder="1" applyAlignment="1" applyProtection="1">
      <alignment horizontal="right"/>
    </xf>
    <xf numFmtId="0" fontId="3" fillId="5" borderId="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  <xf numFmtId="0" fontId="3" fillId="5" borderId="0" xfId="0" applyFont="1" applyFill="1" applyBorder="1" applyAlignment="1" applyProtection="1">
      <alignment horizontal="right"/>
    </xf>
    <xf numFmtId="164" fontId="3" fillId="4" borderId="0" xfId="2" applyNumberFormat="1" applyFont="1" applyFill="1" applyBorder="1" applyAlignment="1" applyProtection="1">
      <alignment horizontal="center"/>
      <protection locked="0"/>
    </xf>
    <xf numFmtId="164" fontId="3" fillId="4" borderId="13" xfId="2" applyNumberFormat="1" applyFont="1" applyFill="1" applyBorder="1" applyAlignment="1" applyProtection="1">
      <alignment horizontal="center"/>
      <protection locked="0"/>
    </xf>
    <xf numFmtId="10" fontId="3" fillId="5" borderId="0" xfId="0" applyNumberFormat="1" applyFont="1" applyFill="1" applyBorder="1" applyAlignment="1" applyProtection="1">
      <alignment horizontal="center"/>
    </xf>
    <xf numFmtId="10" fontId="3" fillId="5" borderId="13" xfId="0" applyNumberFormat="1" applyFont="1" applyFill="1" applyBorder="1" applyAlignment="1" applyProtection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164" fontId="3" fillId="0" borderId="13" xfId="2" applyNumberFormat="1" applyFont="1" applyFill="1" applyBorder="1" applyAlignment="1" applyProtection="1">
      <alignment horizontal="center"/>
    </xf>
    <xf numFmtId="164" fontId="3" fillId="5" borderId="3" xfId="2" applyNumberFormat="1" applyFont="1" applyFill="1" applyBorder="1" applyAlignment="1" applyProtection="1">
      <alignment horizontal="center"/>
      <protection locked="0"/>
    </xf>
    <xf numFmtId="164" fontId="3" fillId="5" borderId="15" xfId="2" applyNumberFormat="1" applyFont="1" applyFill="1" applyBorder="1" applyAlignment="1" applyProtection="1">
      <alignment horizontal="center"/>
      <protection locked="0"/>
    </xf>
    <xf numFmtId="169" fontId="3" fillId="3" borderId="9" xfId="0" applyNumberFormat="1" applyFont="1" applyFill="1" applyBorder="1" applyAlignment="1" applyProtection="1">
      <alignment horizontal="center"/>
      <protection locked="0"/>
    </xf>
    <xf numFmtId="169" fontId="3" fillId="3" borderId="7" xfId="0" applyNumberFormat="1" applyFont="1" applyFill="1" applyBorder="1" applyAlignment="1" applyProtection="1">
      <alignment horizontal="center"/>
      <protection locked="0"/>
    </xf>
    <xf numFmtId="169" fontId="3" fillId="0" borderId="0" xfId="0" applyNumberFormat="1" applyFont="1" applyFill="1" applyBorder="1" applyAlignment="1" applyProtection="1">
      <alignment horizontal="center"/>
    </xf>
    <xf numFmtId="169" fontId="3" fillId="0" borderId="13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33</xdr:row>
      <xdr:rowOff>38100</xdr:rowOff>
    </xdr:from>
    <xdr:to>
      <xdr:col>16</xdr:col>
      <xdr:colOff>19051</xdr:colOff>
      <xdr:row>38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los Valores de Deuda de Corto Plazo Serie X, basarse en sus propios cálculos y evaluación de los Términos y Condiciones de los Valores de Deuda de Corto Plazo Serie X descriptos en el Prospecto de Programa y en el Suplemento de Precio que ha tenido a su disposición, a fin de determinar el rendimiento de los Valores de Deuda de Corto Plazo Serie X.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esta arroje no serán vinculantes; por tal motivo Macro Securities SA Sociedad de Bolsa, y/o Banco Mariva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7</xdr:col>
      <xdr:colOff>560173</xdr:colOff>
      <xdr:row>1</xdr:row>
      <xdr:rowOff>95250</xdr:rowOff>
    </xdr:from>
    <xdr:to>
      <xdr:col>9</xdr:col>
      <xdr:colOff>800099</xdr:colOff>
      <xdr:row>5</xdr:row>
      <xdr:rowOff>85725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22473" y="238125"/>
          <a:ext cx="1716301" cy="561975"/>
        </a:xfrm>
        <a:prstGeom prst="rect">
          <a:avLst/>
        </a:prstGeom>
      </xdr:spPr>
    </xdr:pic>
    <xdr:clientData/>
  </xdr:twoCellAnchor>
  <xdr:twoCellAnchor>
    <xdr:from>
      <xdr:col>10</xdr:col>
      <xdr:colOff>142875</xdr:colOff>
      <xdr:row>1</xdr:row>
      <xdr:rowOff>47625</xdr:rowOff>
    </xdr:from>
    <xdr:to>
      <xdr:col>12</xdr:col>
      <xdr:colOff>247650</xdr:colOff>
      <xdr:row>5</xdr:row>
      <xdr:rowOff>123825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6550" y="190500"/>
          <a:ext cx="17907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9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38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</row>
    <row r="2" spans="3:142" x14ac:dyDescent="0.2"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  <c r="CM2" s="36"/>
      <c r="CN2" s="36"/>
      <c r="CO2" s="36"/>
      <c r="CP2" s="36"/>
      <c r="CQ2" s="36"/>
      <c r="CR2" s="36"/>
      <c r="CS2" s="36"/>
      <c r="CT2" s="36"/>
      <c r="CU2" s="36"/>
      <c r="CV2" s="36"/>
      <c r="CW2" s="36"/>
      <c r="CX2" s="36"/>
      <c r="CY2" s="36"/>
      <c r="CZ2" s="36"/>
      <c r="DA2" s="36"/>
      <c r="DB2" s="36"/>
      <c r="DC2" s="36"/>
      <c r="DD2" s="36"/>
      <c r="DE2" s="36"/>
      <c r="DF2" s="36"/>
      <c r="DG2" s="36"/>
      <c r="DH2" s="36"/>
      <c r="DI2" s="36"/>
      <c r="DJ2" s="36"/>
      <c r="DK2" s="36"/>
      <c r="DL2" s="36"/>
      <c r="DM2" s="36"/>
      <c r="DN2" s="36"/>
      <c r="DO2" s="36"/>
      <c r="DP2" s="36"/>
      <c r="DQ2" s="36"/>
      <c r="DR2" s="36"/>
      <c r="DS2" s="36"/>
      <c r="DT2" s="36"/>
      <c r="DU2" s="36"/>
      <c r="DV2" s="36"/>
      <c r="DW2" s="36"/>
      <c r="DX2" s="36"/>
      <c r="DY2" s="36"/>
      <c r="DZ2" s="36"/>
      <c r="EA2" s="36"/>
      <c r="EB2" s="36"/>
      <c r="EC2" s="36"/>
      <c r="ED2" s="36"/>
      <c r="EE2" s="36"/>
      <c r="EF2" s="36"/>
      <c r="EG2" s="36"/>
      <c r="EH2" s="36"/>
      <c r="EI2" s="36"/>
      <c r="EJ2" s="36"/>
      <c r="EK2" s="36"/>
      <c r="EL2" s="36"/>
    </row>
    <row r="3" spans="3:142" x14ac:dyDescent="0.2"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</row>
    <row r="4" spans="3:142" x14ac:dyDescent="0.2"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</row>
    <row r="5" spans="3:142" x14ac:dyDescent="0.2">
      <c r="I5" s="2"/>
      <c r="J5" s="2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</row>
    <row r="6" spans="3:142" x14ac:dyDescent="0.2"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</row>
    <row r="7" spans="3:142" x14ac:dyDescent="0.2"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</row>
    <row r="8" spans="3:142" ht="15.75" x14ac:dyDescent="0.25">
      <c r="F8" s="135" t="s">
        <v>41</v>
      </c>
      <c r="G8" s="136"/>
      <c r="H8" s="136"/>
      <c r="I8" s="136"/>
      <c r="J8" s="136"/>
      <c r="K8" s="136"/>
      <c r="L8" s="136"/>
      <c r="M8" s="136"/>
      <c r="N8" s="136"/>
      <c r="O8" s="137"/>
      <c r="P8" s="138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</row>
    <row r="9" spans="3:142" x14ac:dyDescent="0.2">
      <c r="L9" s="5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</row>
    <row r="10" spans="3:142" ht="12.75" customHeight="1" x14ac:dyDescent="0.2">
      <c r="F10" s="40" t="s">
        <v>0</v>
      </c>
      <c r="G10" s="151">
        <v>44169</v>
      </c>
      <c r="H10" s="152"/>
      <c r="I10" s="141" t="s">
        <v>1</v>
      </c>
      <c r="J10" s="142"/>
      <c r="K10" s="116">
        <f>XIRR(N26:N30,D26:D30)</f>
        <v>0.4519140660762786</v>
      </c>
      <c r="L10" s="117"/>
      <c r="M10" s="141" t="s">
        <v>2</v>
      </c>
      <c r="N10" s="142"/>
      <c r="O10" s="116">
        <v>1</v>
      </c>
      <c r="P10" s="117"/>
      <c r="Q10" s="84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</row>
    <row r="11" spans="3:142" ht="12.75" customHeight="1" x14ac:dyDescent="0.2">
      <c r="F11" s="39" t="s">
        <v>3</v>
      </c>
      <c r="G11" s="149">
        <f>+G10+360</f>
        <v>44529</v>
      </c>
      <c r="H11" s="150"/>
      <c r="I11" s="139" t="s">
        <v>29</v>
      </c>
      <c r="J11" s="140"/>
      <c r="K11" s="123">
        <f>+NOMINAL(K10,4)</f>
        <v>0.39081581202772586</v>
      </c>
      <c r="L11" s="124"/>
      <c r="M11" s="139" t="s">
        <v>4</v>
      </c>
      <c r="N11" s="140"/>
      <c r="O11" s="114">
        <f>IF(G14&lt;F27,+(G14-F26)*VLOOKUP(F27,F25:I30,4,FALSE)*(VLOOKUP(F26,F25:L30,7,FALSE)/100)/365,IF(G14&lt;F28,+(G14-F27)*VLOOKUP(F28,F25:I30,4,FALSE)*(VLOOKUP(F27,F25:L30,7,FALSE)/100)/365,IF(G14&lt;F30,+(G14-F28)*VLOOKUP(F30,F25:I30,4,FALSE)*(VLOOKUP(F28,F25:L30,7,FALSE)/100)/365,IF(G14&lt;#REF!,+(G14-F30)*VLOOKUP(#REF!,F25:I30,4,FALSE)*(VLOOKUP(F30,F25:L30,7,FALSE)/100)/365,IF(G14&lt;#REF!,+(G14-#REF!)*VLOOKUP(#REF!,F25:I30,4,FALSE)*(VLOOKUP(#REF!,F25:L30,7,FALSE)/100)/365,+(G14-#REF!)*VLOOKUP(#REF!,F25:I30,4,FALSE)*(VLOOKUP(#REF!,F25:L30,7,FALSE)/100)/365)))))</f>
        <v>0</v>
      </c>
      <c r="P11" s="115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</row>
    <row r="12" spans="3:142" ht="12.75" customHeight="1" x14ac:dyDescent="0.2">
      <c r="C12" s="83"/>
      <c r="F12" s="41" t="s">
        <v>5</v>
      </c>
      <c r="G12" s="147" t="s">
        <v>38</v>
      </c>
      <c r="H12" s="148"/>
      <c r="I12" s="143" t="s">
        <v>30</v>
      </c>
      <c r="J12" s="144"/>
      <c r="K12" s="121">
        <f>+(U32/T32)*12</f>
        <v>10.367744167864297</v>
      </c>
      <c r="L12" s="122"/>
      <c r="M12" s="143" t="s">
        <v>6</v>
      </c>
      <c r="N12" s="144"/>
      <c r="O12" s="112">
        <f>+O10+O11</f>
        <v>1</v>
      </c>
      <c r="P12" s="113"/>
      <c r="R12" s="57"/>
      <c r="T12" s="5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</row>
    <row r="13" spans="3:142" ht="12.75" customHeight="1" x14ac:dyDescent="0.2">
      <c r="F13" s="39" t="s">
        <v>7</v>
      </c>
      <c r="G13" s="145">
        <f>G11</f>
        <v>44529</v>
      </c>
      <c r="H13" s="146"/>
      <c r="I13" s="139" t="s">
        <v>34</v>
      </c>
      <c r="J13" s="140"/>
      <c r="K13" s="119" t="s">
        <v>40</v>
      </c>
      <c r="L13" s="120"/>
      <c r="M13" s="139" t="s">
        <v>8</v>
      </c>
      <c r="N13" s="140"/>
      <c r="O13" s="155">
        <f>+O14*O12</f>
        <v>500000000</v>
      </c>
      <c r="P13" s="156"/>
      <c r="R13" s="57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</row>
    <row r="14" spans="3:142" ht="12.75" customHeight="1" x14ac:dyDescent="0.2">
      <c r="F14" s="42" t="s">
        <v>9</v>
      </c>
      <c r="G14" s="133">
        <v>44169</v>
      </c>
      <c r="H14" s="134"/>
      <c r="I14" s="108"/>
      <c r="J14" s="109"/>
      <c r="K14" s="109"/>
      <c r="L14" s="118"/>
      <c r="M14" s="110" t="s">
        <v>10</v>
      </c>
      <c r="N14" s="111"/>
      <c r="O14" s="153">
        <v>500000000</v>
      </c>
      <c r="P14" s="154"/>
      <c r="R14" s="57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</row>
    <row r="15" spans="3:142" x14ac:dyDescent="0.2">
      <c r="G15" s="34"/>
      <c r="H15" s="7"/>
      <c r="I15" s="7"/>
      <c r="L15" s="8"/>
      <c r="M15" s="9"/>
      <c r="R15" s="57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</row>
    <row r="16" spans="3:142" x14ac:dyDescent="0.2">
      <c r="I16" s="59" t="s">
        <v>18</v>
      </c>
      <c r="J16" s="60" t="s">
        <v>27</v>
      </c>
      <c r="K16" s="60" t="s">
        <v>19</v>
      </c>
      <c r="L16" s="61" t="s">
        <v>20</v>
      </c>
      <c r="M16" s="9"/>
      <c r="R16" s="57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</row>
    <row r="17" spans="2:142" ht="12.75" customHeight="1" x14ac:dyDescent="0.2">
      <c r="I17" s="62">
        <f>+F27</f>
        <v>44259</v>
      </c>
      <c r="J17" s="30">
        <f>+$O$14*K27/100</f>
        <v>0</v>
      </c>
      <c r="K17" s="30">
        <f>+$O$14*J27/100</f>
        <v>48159246.575342461</v>
      </c>
      <c r="L17" s="31">
        <f>SUM(J17:K17)</f>
        <v>48159246.575342461</v>
      </c>
      <c r="M17" s="9"/>
      <c r="O17" s="73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</row>
    <row r="18" spans="2:142" ht="12.75" customHeight="1" x14ac:dyDescent="0.2">
      <c r="I18" s="62">
        <f>+F28</f>
        <v>44351</v>
      </c>
      <c r="J18" s="30">
        <f>+$O$14*K28/100</f>
        <v>0</v>
      </c>
      <c r="K18" s="30">
        <f>+$O$14*J28/100</f>
        <v>49229452.054794513</v>
      </c>
      <c r="L18" s="31">
        <f>SUM(J18:K18)</f>
        <v>49229452.054794513</v>
      </c>
      <c r="M18" s="9"/>
      <c r="O18" s="73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</row>
    <row r="19" spans="2:142" ht="12.75" customHeight="1" x14ac:dyDescent="0.2">
      <c r="I19" s="62">
        <f>+F29</f>
        <v>44445</v>
      </c>
      <c r="J19" s="30">
        <f>+$O$14*K29/100</f>
        <v>0</v>
      </c>
      <c r="K19" s="30">
        <f>+$O$14*J29/100</f>
        <v>50299657.534246579</v>
      </c>
      <c r="L19" s="31">
        <f>SUM(J19:K19)</f>
        <v>50299657.534246579</v>
      </c>
      <c r="M19" s="9"/>
      <c r="O19" s="73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</row>
    <row r="20" spans="2:142" ht="12.75" customHeight="1" x14ac:dyDescent="0.2">
      <c r="I20" s="62">
        <f>+F30</f>
        <v>44529</v>
      </c>
      <c r="J20" s="30">
        <f>+$O$14*K30/100</f>
        <v>500000000</v>
      </c>
      <c r="K20" s="30">
        <f>+$O$14*J30/100</f>
        <v>44948630.1369863</v>
      </c>
      <c r="L20" s="31">
        <f>SUM(J20:K20)</f>
        <v>544948630.13698626</v>
      </c>
      <c r="M20" s="9"/>
      <c r="O20" s="73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</row>
    <row r="21" spans="2:142" ht="12.75" customHeight="1" x14ac:dyDescent="0.2">
      <c r="I21" s="63" t="s">
        <v>20</v>
      </c>
      <c r="J21" s="64">
        <f>SUM(J17:J20)</f>
        <v>500000000</v>
      </c>
      <c r="K21" s="64">
        <f>SUM(K17:K20)</f>
        <v>192636986.30136985</v>
      </c>
      <c r="L21" s="65">
        <f>SUM(J21:K21)</f>
        <v>692636986.30136991</v>
      </c>
      <c r="M21" s="9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</row>
    <row r="22" spans="2:142" x14ac:dyDescent="0.2">
      <c r="G22" s="6"/>
      <c r="H22" s="7"/>
      <c r="I22" s="7"/>
      <c r="L22" s="8"/>
      <c r="M22" s="9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</row>
    <row r="23" spans="2:142" ht="14.25" customHeight="1" x14ac:dyDescent="0.2">
      <c r="F23" s="125" t="s">
        <v>28</v>
      </c>
      <c r="G23" s="127" t="s">
        <v>23</v>
      </c>
      <c r="H23" s="127" t="s">
        <v>24</v>
      </c>
      <c r="I23" s="127" t="s">
        <v>33</v>
      </c>
      <c r="J23" s="129" t="s">
        <v>32</v>
      </c>
      <c r="K23" s="129" t="s">
        <v>11</v>
      </c>
      <c r="L23" s="129" t="s">
        <v>25</v>
      </c>
      <c r="M23" s="131" t="s">
        <v>12</v>
      </c>
      <c r="N23" s="129" t="s">
        <v>26</v>
      </c>
      <c r="O23" s="66" t="s">
        <v>13</v>
      </c>
      <c r="P23" s="53">
        <v>0.05</v>
      </c>
      <c r="Q23" s="10" t="s">
        <v>31</v>
      </c>
      <c r="R23" s="10" t="s">
        <v>14</v>
      </c>
      <c r="S23" s="10" t="s">
        <v>15</v>
      </c>
      <c r="T23" s="10" t="s">
        <v>16</v>
      </c>
      <c r="U23" s="10" t="s">
        <v>17</v>
      </c>
      <c r="V23" s="10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</row>
    <row r="24" spans="2:142" x14ac:dyDescent="0.2">
      <c r="F24" s="126"/>
      <c r="G24" s="128"/>
      <c r="H24" s="128"/>
      <c r="I24" s="128"/>
      <c r="J24" s="130"/>
      <c r="K24" s="130"/>
      <c r="L24" s="130"/>
      <c r="M24" s="132"/>
      <c r="N24" s="130"/>
      <c r="O24" s="54"/>
      <c r="P24" s="55"/>
      <c r="Q24" s="11"/>
      <c r="R24" s="12">
        <f>+K10</f>
        <v>0.4519140660762786</v>
      </c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</row>
    <row r="25" spans="2:142" x14ac:dyDescent="0.2">
      <c r="B25" s="1" t="s">
        <v>36</v>
      </c>
      <c r="F25" s="13"/>
      <c r="G25" s="14"/>
      <c r="H25" s="14"/>
      <c r="I25" s="29">
        <f>+I26</f>
        <v>0.390625</v>
      </c>
      <c r="J25" s="15"/>
      <c r="K25" s="15"/>
      <c r="L25" s="16">
        <f>+L26</f>
        <v>100</v>
      </c>
      <c r="M25" s="17"/>
      <c r="N25" s="17"/>
      <c r="O25" s="67" t="s">
        <v>39</v>
      </c>
      <c r="P25" s="68"/>
      <c r="Q25" s="11"/>
      <c r="R25" s="12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</row>
    <row r="26" spans="2:142" s="20" customFormat="1" ht="12.75" customHeight="1" x14ac:dyDescent="0.2">
      <c r="B26" s="72">
        <f>+G10</f>
        <v>44169</v>
      </c>
      <c r="D26" s="72">
        <f>+G14</f>
        <v>44169</v>
      </c>
      <c r="E26" s="35">
        <f>+G10</f>
        <v>44169</v>
      </c>
      <c r="F26" s="43">
        <f>+E26</f>
        <v>44169</v>
      </c>
      <c r="G26" s="44"/>
      <c r="H26" s="44"/>
      <c r="I26" s="45">
        <f>+P27+P23</f>
        <v>0.390625</v>
      </c>
      <c r="J26" s="44"/>
      <c r="K26" s="44"/>
      <c r="L26" s="46">
        <v>100</v>
      </c>
      <c r="M26" s="46">
        <f>-O12*100</f>
        <v>-100</v>
      </c>
      <c r="N26" s="44">
        <f>+O13*-1</f>
        <v>-500000000</v>
      </c>
      <c r="O26" s="69" t="s">
        <v>21</v>
      </c>
      <c r="P26" s="70" t="s">
        <v>22</v>
      </c>
      <c r="Q26" s="18"/>
      <c r="R26" s="18"/>
      <c r="S26" s="19"/>
      <c r="T26" s="19"/>
      <c r="U26" s="19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</row>
    <row r="27" spans="2:142" s="20" customFormat="1" ht="12.75" customHeight="1" x14ac:dyDescent="0.2">
      <c r="B27" s="72">
        <v>44259</v>
      </c>
      <c r="C27" s="81">
        <f>+B27-B26</f>
        <v>90</v>
      </c>
      <c r="D27" s="72">
        <f>+F27</f>
        <v>44259</v>
      </c>
      <c r="E27" s="35">
        <f>+E26+C27</f>
        <v>44259</v>
      </c>
      <c r="F27" s="71">
        <f t="shared" ref="F27:F30" si="0">+E27</f>
        <v>44259</v>
      </c>
      <c r="G27" s="21">
        <f>+E27-E26</f>
        <v>90</v>
      </c>
      <c r="H27" s="21">
        <f>+IF(F27-$G$14&lt;0,0,F27-$G$14)</f>
        <v>90</v>
      </c>
      <c r="I27" s="22">
        <f>IF(P27+$P$23&gt;K14,P27+$P$23,K14)</f>
        <v>0.390625</v>
      </c>
      <c r="J27" s="23">
        <f>+I27/365*G27*L26</f>
        <v>9.631849315068493</v>
      </c>
      <c r="K27" s="24">
        <v>0</v>
      </c>
      <c r="L27" s="24">
        <f>+L26-K27</f>
        <v>100</v>
      </c>
      <c r="M27" s="24">
        <f t="shared" ref="M27" si="1">+IF(F27&gt;$G$14,J27+K27,0)</f>
        <v>9.631849315068493</v>
      </c>
      <c r="N27" s="21">
        <f>+M27*$O$14/100</f>
        <v>48159246.575342461</v>
      </c>
      <c r="O27" s="52">
        <f>+F27</f>
        <v>44259</v>
      </c>
      <c r="P27" s="89">
        <v>0.34062500000000001</v>
      </c>
      <c r="Q27" s="25">
        <f>H27/365</f>
        <v>0.24657534246575341</v>
      </c>
      <c r="R27" s="25">
        <f>1/(1+$K$10)^(H27/365)</f>
        <v>0.91215651416685806</v>
      </c>
      <c r="S27" s="26">
        <f>+M27</f>
        <v>9.631849315068493</v>
      </c>
      <c r="T27" s="26">
        <f>+S27*R27</f>
        <v>8.7857540962133154</v>
      </c>
      <c r="U27" s="26">
        <f>+T27*Q27</f>
        <v>2.1663503250936942</v>
      </c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</row>
    <row r="28" spans="2:142" ht="12.75" customHeight="1" x14ac:dyDescent="0.2">
      <c r="B28" s="72">
        <v>44351</v>
      </c>
      <c r="C28" s="81">
        <f>+B28-B27</f>
        <v>92</v>
      </c>
      <c r="D28" s="72">
        <f t="shared" ref="D28:D30" si="2">+F28</f>
        <v>44351</v>
      </c>
      <c r="E28" s="35">
        <f>+E27+C28</f>
        <v>44351</v>
      </c>
      <c r="F28" s="58">
        <f t="shared" si="0"/>
        <v>44351</v>
      </c>
      <c r="G28" s="47">
        <f>+E28-E27</f>
        <v>92</v>
      </c>
      <c r="H28" s="47">
        <f>+IF(F28-$G$14&lt;0,0,F28-$G$14)</f>
        <v>182</v>
      </c>
      <c r="I28" s="48">
        <f>P28+$P$23</f>
        <v>0.390625</v>
      </c>
      <c r="J28" s="49">
        <f>+I28/365*G28*L27</f>
        <v>9.8458904109589032</v>
      </c>
      <c r="K28" s="50">
        <v>0</v>
      </c>
      <c r="L28" s="50">
        <f>+L27-K28</f>
        <v>100</v>
      </c>
      <c r="M28" s="50">
        <f>+IF(F28&gt;$G$14,J28+K28,0)</f>
        <v>9.8458904109589032</v>
      </c>
      <c r="N28" s="47">
        <f>+M28*$O$14/100</f>
        <v>49229452.054794513</v>
      </c>
      <c r="O28" s="51">
        <f>+F28</f>
        <v>44351</v>
      </c>
      <c r="P28" s="90">
        <f>+P27</f>
        <v>0.34062500000000001</v>
      </c>
      <c r="Q28" s="25">
        <f>H28/365</f>
        <v>0.49863013698630138</v>
      </c>
      <c r="R28" s="25">
        <f t="shared" ref="R28:R30" si="3">1/(1+$K$10)^(H28/365)</f>
        <v>0.83033124496154487</v>
      </c>
      <c r="S28" s="26">
        <f>+M28</f>
        <v>9.8458904109589032</v>
      </c>
      <c r="T28" s="26">
        <f>+S28*R28</f>
        <v>8.1753504426864421</v>
      </c>
      <c r="U28" s="26">
        <f>+T28*Q28</f>
        <v>4.0764761111477599</v>
      </c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</row>
    <row r="29" spans="2:142" ht="12.75" customHeight="1" x14ac:dyDescent="0.2">
      <c r="B29" s="72">
        <v>44445</v>
      </c>
      <c r="C29" s="81">
        <f>+B29-B28</f>
        <v>94</v>
      </c>
      <c r="D29" s="72">
        <f t="shared" si="2"/>
        <v>44445</v>
      </c>
      <c r="E29" s="35">
        <f>+E28+C29</f>
        <v>44445</v>
      </c>
      <c r="F29" s="97">
        <f t="shared" si="0"/>
        <v>44445</v>
      </c>
      <c r="G29" s="98">
        <f>+E29-E28</f>
        <v>94</v>
      </c>
      <c r="H29" s="98">
        <f>+IF(F29-$G$14&lt;0,0,F29-$G$14)</f>
        <v>276</v>
      </c>
      <c r="I29" s="95">
        <f>P29+$P$23</f>
        <v>0.390625</v>
      </c>
      <c r="J29" s="99">
        <f>+I29/365*G29*L28</f>
        <v>10.059931506849315</v>
      </c>
      <c r="K29" s="100">
        <v>0</v>
      </c>
      <c r="L29" s="100">
        <f>+L28-K29</f>
        <v>100</v>
      </c>
      <c r="M29" s="100">
        <f>+IF(F29&gt;$G$14,J29+K29,0)</f>
        <v>10.059931506849315</v>
      </c>
      <c r="N29" s="98">
        <f>+M29*$O$14/100</f>
        <v>50299657.534246579</v>
      </c>
      <c r="O29" s="101">
        <f>+F29</f>
        <v>44445</v>
      </c>
      <c r="P29" s="90">
        <f>+P28</f>
        <v>0.34062500000000001</v>
      </c>
      <c r="Q29" s="25">
        <f t="shared" ref="Q29:Q30" si="4">H29/365</f>
        <v>0.75616438356164384</v>
      </c>
      <c r="R29" s="25">
        <f t="shared" si="3"/>
        <v>0.75430337271735692</v>
      </c>
      <c r="S29" s="26">
        <f t="shared" ref="S29:S30" si="5">+M29</f>
        <v>10.059931506849315</v>
      </c>
      <c r="T29" s="26">
        <f t="shared" ref="T29:T30" si="6">+S29*R29</f>
        <v>7.5882402649220406</v>
      </c>
      <c r="U29" s="26">
        <f t="shared" ref="U29:U30" si="7">+T29*Q29</f>
        <v>5.7379570222424201</v>
      </c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</row>
    <row r="30" spans="2:142" ht="12.75" customHeight="1" x14ac:dyDescent="0.2">
      <c r="B30" s="72">
        <f>+B26+360</f>
        <v>44529</v>
      </c>
      <c r="C30" s="81">
        <f>+B30-B29</f>
        <v>84</v>
      </c>
      <c r="D30" s="72">
        <f t="shared" si="2"/>
        <v>44529</v>
      </c>
      <c r="E30" s="93">
        <f>+E26+360</f>
        <v>44529</v>
      </c>
      <c r="F30" s="102">
        <f t="shared" si="0"/>
        <v>44529</v>
      </c>
      <c r="G30" s="103">
        <f>+E30-E29</f>
        <v>84</v>
      </c>
      <c r="H30" s="103">
        <f>+IF(F30-$G$14&lt;0,0,F30-$G$14)</f>
        <v>360</v>
      </c>
      <c r="I30" s="104">
        <f>P30+$P$23</f>
        <v>0.390625</v>
      </c>
      <c r="J30" s="105">
        <f>+I30/365*G30*L29</f>
        <v>8.9897260273972606</v>
      </c>
      <c r="K30" s="106">
        <v>100</v>
      </c>
      <c r="L30" s="106">
        <f>+L29-K30</f>
        <v>0</v>
      </c>
      <c r="M30" s="106">
        <f>+IF(F30&gt;$G$14,J30+K30,0)</f>
        <v>108.98972602739727</v>
      </c>
      <c r="N30" s="103">
        <f>+M30*$O$14/100</f>
        <v>544948630.13698626</v>
      </c>
      <c r="O30" s="107">
        <f>+F30</f>
        <v>44529</v>
      </c>
      <c r="P30" s="91">
        <f>+P27</f>
        <v>0.34062500000000001</v>
      </c>
      <c r="Q30" s="25">
        <f t="shared" si="4"/>
        <v>0.98630136986301364</v>
      </c>
      <c r="R30" s="25">
        <f t="shared" si="3"/>
        <v>0.69227309941544779</v>
      </c>
      <c r="S30" s="26">
        <f t="shared" si="5"/>
        <v>108.98972602739727</v>
      </c>
      <c r="T30" s="26">
        <f t="shared" si="6"/>
        <v>75.450655441426804</v>
      </c>
      <c r="U30" s="26">
        <f t="shared" si="7"/>
        <v>74.417084818941504</v>
      </c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</row>
    <row r="31" spans="2:142" ht="12.75" customHeight="1" x14ac:dyDescent="0.2">
      <c r="F31" s="94"/>
      <c r="G31" s="21"/>
      <c r="H31" s="21"/>
      <c r="I31" s="95"/>
      <c r="J31" s="23"/>
      <c r="K31" s="87"/>
      <c r="L31" s="24"/>
      <c r="M31" s="24"/>
      <c r="N31" s="86"/>
      <c r="O31" s="96"/>
      <c r="Q31" s="1"/>
      <c r="R31" s="1"/>
      <c r="S31" s="1"/>
      <c r="T31" s="1"/>
      <c r="U31" s="1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</row>
    <row r="32" spans="2:142" x14ac:dyDescent="0.2">
      <c r="F32" s="27"/>
      <c r="G32" s="21"/>
      <c r="H32" s="21"/>
      <c r="I32" s="21"/>
      <c r="J32" s="21"/>
      <c r="K32" s="32">
        <f>SUM(K27:K30)</f>
        <v>100</v>
      </c>
      <c r="L32" s="24"/>
      <c r="M32" s="24"/>
      <c r="N32" s="33">
        <f>SUM(N26:N30)</f>
        <v>192636986.30136979</v>
      </c>
      <c r="Q32" s="28"/>
      <c r="R32" s="28"/>
      <c r="S32" s="26"/>
      <c r="T32" s="26">
        <f>SUM(T27:T30)</f>
        <v>100.0000002452486</v>
      </c>
      <c r="U32" s="26">
        <f>SUM(U27:U30)</f>
        <v>86.397868277425374</v>
      </c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</row>
    <row r="33" spans="2:142" x14ac:dyDescent="0.2"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</row>
    <row r="34" spans="2:142" x14ac:dyDescent="0.2">
      <c r="Q34" s="1"/>
      <c r="R34" s="1"/>
      <c r="S34" s="1"/>
      <c r="T34" s="1"/>
      <c r="U34" s="1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</row>
    <row r="35" spans="2:142" x14ac:dyDescent="0.2">
      <c r="Q35" s="1"/>
      <c r="R35" s="1"/>
      <c r="S35" s="1"/>
      <c r="T35" s="1"/>
      <c r="U35" s="1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</row>
    <row r="36" spans="2:142" x14ac:dyDescent="0.2">
      <c r="Q36" s="1"/>
      <c r="R36" s="1"/>
      <c r="S36" s="1"/>
      <c r="T36" s="1"/>
      <c r="U36" s="1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</row>
    <row r="37" spans="2:142" x14ac:dyDescent="0.2">
      <c r="Q37" s="1"/>
      <c r="R37" s="1"/>
      <c r="S37" s="1"/>
      <c r="T37" s="1"/>
      <c r="U37" s="1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</row>
    <row r="38" spans="2:142" ht="9.75" customHeight="1" x14ac:dyDescent="0.2">
      <c r="Q38" s="1"/>
      <c r="R38" s="1"/>
      <c r="S38" s="1"/>
      <c r="T38" s="1"/>
      <c r="U38" s="1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</row>
    <row r="39" spans="2:142" x14ac:dyDescent="0.2">
      <c r="Q39" s="1"/>
      <c r="R39" s="1"/>
      <c r="S39" s="1"/>
      <c r="T39" s="1"/>
      <c r="U39" s="1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</row>
    <row r="40" spans="2:142" x14ac:dyDescent="0.2">
      <c r="Q40" s="1"/>
      <c r="R40" s="1"/>
      <c r="S40" s="1"/>
      <c r="T40" s="1"/>
      <c r="U40" s="1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</row>
    <row r="41" spans="2:142" x14ac:dyDescent="0.2">
      <c r="Q41" s="1"/>
      <c r="R41" s="1"/>
      <c r="S41" s="1"/>
      <c r="T41" s="1"/>
      <c r="U41" s="1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</row>
    <row r="42" spans="2:142" x14ac:dyDescent="0.2">
      <c r="Q42" s="1"/>
      <c r="R42" s="1"/>
      <c r="S42" s="1"/>
      <c r="T42" s="1"/>
      <c r="U42" s="1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</row>
    <row r="43" spans="2:142" x14ac:dyDescent="0.2">
      <c r="Q43" s="1"/>
      <c r="R43" s="1"/>
      <c r="S43" s="1"/>
      <c r="T43" s="1"/>
      <c r="U43" s="1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</row>
    <row r="44" spans="2:142" x14ac:dyDescent="0.2">
      <c r="Q44" s="1"/>
      <c r="R44" s="1"/>
      <c r="S44" s="1"/>
      <c r="T44" s="1"/>
      <c r="U44" s="1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</row>
    <row r="45" spans="2:142" x14ac:dyDescent="0.2">
      <c r="E45" s="43">
        <v>43861</v>
      </c>
      <c r="Q45" s="1"/>
      <c r="R45" s="1"/>
      <c r="S45" s="1"/>
      <c r="T45" s="1"/>
      <c r="U45" s="1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</row>
    <row r="46" spans="2:142" x14ac:dyDescent="0.2">
      <c r="B46" s="88">
        <v>43850</v>
      </c>
      <c r="C46" s="88">
        <v>43937</v>
      </c>
      <c r="D46" s="88">
        <v>43942</v>
      </c>
      <c r="E46" s="43">
        <v>43951</v>
      </c>
      <c r="Q46" s="1"/>
      <c r="R46" s="1"/>
      <c r="S46" s="1"/>
      <c r="T46" s="1"/>
      <c r="U46" s="1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</row>
    <row r="47" spans="2:142" x14ac:dyDescent="0.2">
      <c r="B47" s="88">
        <v>43938</v>
      </c>
      <c r="C47" s="88">
        <v>44027</v>
      </c>
      <c r="D47" s="88">
        <v>44032</v>
      </c>
      <c r="E47" s="43">
        <v>44041</v>
      </c>
      <c r="Q47" s="1"/>
      <c r="R47" s="1"/>
      <c r="S47" s="1"/>
      <c r="T47" s="1"/>
      <c r="U47" s="1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</row>
    <row r="48" spans="2:142" x14ac:dyDescent="0.2">
      <c r="B48" s="88">
        <v>44028</v>
      </c>
      <c r="C48" s="88">
        <v>44117</v>
      </c>
      <c r="D48" s="88">
        <v>44120</v>
      </c>
      <c r="E48" s="43">
        <v>44131</v>
      </c>
      <c r="Q48" s="1"/>
      <c r="R48" s="1"/>
      <c r="S48" s="1"/>
      <c r="T48" s="1"/>
      <c r="U48" s="1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</row>
    <row r="49" spans="8:142" x14ac:dyDescent="0.2">
      <c r="Q49" s="1"/>
      <c r="R49" s="1"/>
      <c r="S49" s="1"/>
      <c r="T49" s="1"/>
      <c r="U49" s="1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</row>
    <row r="50" spans="8:142" x14ac:dyDescent="0.2">
      <c r="Q50" s="1"/>
      <c r="R50" s="1"/>
      <c r="S50" s="1"/>
      <c r="T50" s="1"/>
      <c r="U50" s="1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</row>
    <row r="51" spans="8:142" x14ac:dyDescent="0.2">
      <c r="Q51" s="1"/>
      <c r="R51" s="1"/>
      <c r="S51" s="1"/>
      <c r="T51" s="1"/>
      <c r="U51" s="1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</row>
    <row r="52" spans="8:142" x14ac:dyDescent="0.2">
      <c r="H52" s="1">
        <v>3.14</v>
      </c>
      <c r="Q52" s="1"/>
      <c r="R52" s="1"/>
      <c r="S52" s="1"/>
      <c r="T52" s="1"/>
      <c r="U52" s="1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</row>
    <row r="53" spans="8:142" x14ac:dyDescent="0.2">
      <c r="H53" s="1">
        <f>12.25*12.25</f>
        <v>150.0625</v>
      </c>
      <c r="Q53" s="1"/>
      <c r="R53" s="1"/>
      <c r="S53" s="1"/>
      <c r="T53" s="1"/>
      <c r="U53" s="1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</row>
    <row r="54" spans="8:142" x14ac:dyDescent="0.2">
      <c r="H54" s="1">
        <v>36</v>
      </c>
      <c r="Q54" s="1"/>
      <c r="R54" s="1"/>
      <c r="S54" s="1"/>
      <c r="T54" s="1"/>
      <c r="U54" s="1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</row>
    <row r="55" spans="8:142" x14ac:dyDescent="0.2">
      <c r="H55" s="92">
        <f>+H52*H53*H54</f>
        <v>16963.065000000002</v>
      </c>
      <c r="Q55" s="1"/>
      <c r="R55" s="1"/>
      <c r="S55" s="1"/>
      <c r="T55" s="1"/>
      <c r="U55" s="1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</row>
    <row r="56" spans="8:142" x14ac:dyDescent="0.2">
      <c r="Q56" s="1"/>
      <c r="R56" s="1"/>
      <c r="S56" s="1"/>
      <c r="T56" s="1"/>
      <c r="U56" s="1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</row>
    <row r="57" spans="8:142" x14ac:dyDescent="0.2">
      <c r="Q57" s="1"/>
      <c r="R57" s="1"/>
      <c r="S57" s="1"/>
      <c r="T57" s="1"/>
      <c r="U57" s="1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</row>
    <row r="58" spans="8:142" x14ac:dyDescent="0.2">
      <c r="Q58" s="1"/>
      <c r="R58" s="1"/>
      <c r="S58" s="1"/>
      <c r="T58" s="1"/>
      <c r="U58" s="1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</row>
    <row r="59" spans="8:142" x14ac:dyDescent="0.2">
      <c r="Q59" s="1"/>
      <c r="R59" s="1"/>
      <c r="S59" s="1"/>
      <c r="T59" s="1"/>
      <c r="U59" s="1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</row>
    <row r="60" spans="8:142" x14ac:dyDescent="0.2">
      <c r="Q60" s="1"/>
      <c r="R60" s="1"/>
      <c r="S60" s="1"/>
      <c r="T60" s="1"/>
      <c r="U60" s="1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</row>
    <row r="61" spans="8:142" x14ac:dyDescent="0.2">
      <c r="Q61" s="1"/>
      <c r="R61" s="1"/>
      <c r="S61" s="1"/>
      <c r="T61" s="1"/>
      <c r="U61" s="1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</row>
    <row r="62" spans="8:142" x14ac:dyDescent="0.2">
      <c r="Q62" s="1"/>
      <c r="R62" s="1"/>
      <c r="S62" s="1"/>
      <c r="T62" s="1"/>
      <c r="U62" s="1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</row>
    <row r="63" spans="8:142" x14ac:dyDescent="0.2">
      <c r="Q63" s="1"/>
      <c r="R63" s="1"/>
      <c r="S63" s="1"/>
      <c r="T63" s="1"/>
      <c r="U63" s="1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</row>
    <row r="64" spans="8:142" x14ac:dyDescent="0.2">
      <c r="Q64" s="1"/>
      <c r="R64" s="1"/>
      <c r="S64" s="1"/>
      <c r="T64" s="1"/>
      <c r="U64" s="1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</row>
    <row r="65" spans="17:142" x14ac:dyDescent="0.2">
      <c r="Q65" s="1"/>
      <c r="R65" s="1"/>
      <c r="S65" s="1"/>
      <c r="T65" s="1"/>
      <c r="U65" s="1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</row>
    <row r="66" spans="17:142" x14ac:dyDescent="0.2">
      <c r="Q66" s="1"/>
      <c r="R66" s="1"/>
      <c r="S66" s="1"/>
      <c r="T66" s="1"/>
      <c r="U66" s="1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</row>
    <row r="67" spans="17:142" x14ac:dyDescent="0.2">
      <c r="Q67" s="1"/>
      <c r="R67" s="1"/>
      <c r="S67" s="1"/>
      <c r="T67" s="1"/>
      <c r="U67" s="1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</row>
    <row r="68" spans="17:142" x14ac:dyDescent="0.2">
      <c r="Q68" s="1"/>
      <c r="R68" s="1"/>
      <c r="S68" s="1"/>
      <c r="T68" s="1"/>
      <c r="U68" s="1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</row>
    <row r="69" spans="17:142" x14ac:dyDescent="0.2">
      <c r="Q69" s="1"/>
      <c r="R69" s="1"/>
      <c r="S69" s="1"/>
      <c r="T69" s="1"/>
      <c r="U69" s="1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</row>
    <row r="70" spans="17:142" x14ac:dyDescent="0.2">
      <c r="Q70" s="1"/>
      <c r="R70" s="1"/>
      <c r="S70" s="1"/>
      <c r="T70" s="1"/>
      <c r="U70" s="1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</row>
    <row r="71" spans="17:142" x14ac:dyDescent="0.2">
      <c r="Q71" s="1"/>
      <c r="R71" s="1"/>
      <c r="S71" s="1"/>
      <c r="T71" s="1"/>
      <c r="U71" s="1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</row>
    <row r="72" spans="17:142" x14ac:dyDescent="0.2">
      <c r="Q72" s="1"/>
      <c r="R72" s="1"/>
      <c r="S72" s="1"/>
      <c r="T72" s="1"/>
      <c r="U72" s="1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</row>
    <row r="73" spans="17:142" x14ac:dyDescent="0.2">
      <c r="Q73" s="1"/>
      <c r="R73" s="1"/>
      <c r="S73" s="1"/>
      <c r="T73" s="1"/>
      <c r="U73" s="1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</row>
    <row r="74" spans="17:142" x14ac:dyDescent="0.2">
      <c r="Q74" s="1"/>
      <c r="R74" s="1"/>
      <c r="S74" s="1"/>
      <c r="T74" s="1"/>
      <c r="U74" s="1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</row>
    <row r="75" spans="17:142" x14ac:dyDescent="0.2">
      <c r="Q75" s="1"/>
      <c r="R75" s="1"/>
      <c r="S75" s="1"/>
      <c r="T75" s="1"/>
      <c r="U75" s="1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</row>
    <row r="76" spans="17:142" x14ac:dyDescent="0.2">
      <c r="Q76" s="1"/>
      <c r="R76" s="1"/>
      <c r="S76" s="1"/>
      <c r="T76" s="1"/>
      <c r="U76" s="1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</row>
    <row r="77" spans="17:142" x14ac:dyDescent="0.2">
      <c r="Q77" s="1"/>
      <c r="R77" s="1"/>
      <c r="S77" s="1"/>
      <c r="T77" s="1"/>
      <c r="U77" s="1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</row>
    <row r="78" spans="17:142" x14ac:dyDescent="0.2">
      <c r="Q78" s="1"/>
      <c r="R78" s="1"/>
      <c r="S78" s="1"/>
      <c r="T78" s="1"/>
      <c r="U78" s="1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</row>
    <row r="79" spans="17:142" x14ac:dyDescent="0.2">
      <c r="Q79" s="1"/>
      <c r="R79" s="1"/>
      <c r="S79" s="1"/>
      <c r="T79" s="1"/>
      <c r="U79" s="1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</row>
    <row r="80" spans="17:142" x14ac:dyDescent="0.2">
      <c r="Q80" s="1"/>
      <c r="R80" s="1"/>
      <c r="S80" s="1"/>
      <c r="T80" s="1"/>
      <c r="U80" s="1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</row>
    <row r="81" spans="17:142" x14ac:dyDescent="0.2">
      <c r="Q81" s="1"/>
      <c r="R81" s="1"/>
      <c r="S81" s="1"/>
      <c r="T81" s="1"/>
      <c r="U81" s="1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</row>
    <row r="82" spans="17:142" x14ac:dyDescent="0.2">
      <c r="Q82" s="1"/>
      <c r="R82" s="1"/>
      <c r="S82" s="1"/>
      <c r="T82" s="1"/>
      <c r="U82" s="1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</row>
    <row r="83" spans="17:142" x14ac:dyDescent="0.2">
      <c r="Q83" s="1"/>
      <c r="R83" s="1"/>
      <c r="S83" s="1"/>
      <c r="T83" s="1"/>
      <c r="U83" s="1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</row>
    <row r="84" spans="17:142" x14ac:dyDescent="0.2">
      <c r="Q84" s="1"/>
      <c r="R84" s="1"/>
      <c r="S84" s="1"/>
      <c r="T84" s="1"/>
      <c r="U84" s="1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</row>
    <row r="85" spans="17:142" x14ac:dyDescent="0.2">
      <c r="Q85" s="1"/>
      <c r="R85" s="1"/>
      <c r="S85" s="1"/>
      <c r="T85" s="1"/>
      <c r="U85" s="1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</row>
    <row r="86" spans="17:142" x14ac:dyDescent="0.2">
      <c r="Q86" s="1"/>
      <c r="R86" s="1"/>
      <c r="S86" s="1"/>
      <c r="T86" s="1"/>
      <c r="U86" s="1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</row>
    <row r="87" spans="17:142" x14ac:dyDescent="0.2">
      <c r="Q87" s="1"/>
      <c r="R87" s="1"/>
      <c r="S87" s="1"/>
      <c r="T87" s="1"/>
      <c r="U87" s="1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</row>
    <row r="88" spans="17:142" x14ac:dyDescent="0.2">
      <c r="Q88" s="1"/>
      <c r="R88" s="1"/>
      <c r="S88" s="1"/>
      <c r="T88" s="1"/>
      <c r="U88" s="1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</row>
    <row r="89" spans="17:142" x14ac:dyDescent="0.2">
      <c r="Q89" s="1"/>
      <c r="R89" s="1"/>
      <c r="S89" s="1"/>
      <c r="T89" s="1"/>
      <c r="U89" s="1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</row>
    <row r="90" spans="17:142" x14ac:dyDescent="0.2">
      <c r="Q90" s="1"/>
      <c r="R90" s="1"/>
      <c r="S90" s="1"/>
      <c r="T90" s="1"/>
      <c r="U90" s="1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</row>
    <row r="91" spans="17:142" x14ac:dyDescent="0.2">
      <c r="Q91" s="1"/>
      <c r="R91" s="1"/>
      <c r="S91" s="1"/>
      <c r="T91" s="1"/>
      <c r="U91" s="1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</row>
    <row r="92" spans="17:142" x14ac:dyDescent="0.2">
      <c r="Q92" s="1"/>
      <c r="R92" s="1"/>
      <c r="S92" s="1"/>
      <c r="T92" s="1"/>
      <c r="U92" s="1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</row>
    <row r="93" spans="17:142" x14ac:dyDescent="0.2">
      <c r="Q93" s="1"/>
      <c r="R93" s="1"/>
      <c r="S93" s="1"/>
      <c r="T93" s="1"/>
      <c r="U93" s="1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</row>
    <row r="94" spans="17:142" x14ac:dyDescent="0.2">
      <c r="Q94" s="1"/>
      <c r="R94" s="1"/>
      <c r="S94" s="1"/>
      <c r="T94" s="1"/>
      <c r="U94" s="1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</row>
    <row r="95" spans="17:142" x14ac:dyDescent="0.2">
      <c r="Q95" s="1"/>
      <c r="R95" s="1"/>
      <c r="S95" s="1"/>
      <c r="T95" s="1"/>
      <c r="U95" s="1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</row>
    <row r="96" spans="17:142" x14ac:dyDescent="0.2">
      <c r="Q96" s="1"/>
      <c r="R96" s="1"/>
      <c r="S96" s="1"/>
      <c r="T96" s="1"/>
      <c r="U96" s="1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</row>
    <row r="97" spans="17:142" x14ac:dyDescent="0.2">
      <c r="Q97" s="1"/>
      <c r="R97" s="1"/>
      <c r="S97" s="1"/>
      <c r="T97" s="1"/>
      <c r="U97" s="1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</row>
    <row r="98" spans="17:142" x14ac:dyDescent="0.2">
      <c r="Q98" s="1"/>
      <c r="R98" s="1"/>
      <c r="S98" s="1"/>
      <c r="T98" s="1"/>
      <c r="U98" s="1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</row>
    <row r="99" spans="17:142" x14ac:dyDescent="0.2">
      <c r="Q99" s="1"/>
      <c r="R99" s="1"/>
      <c r="S99" s="1"/>
      <c r="T99" s="1"/>
      <c r="U99" s="1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</row>
    <row r="100" spans="17:142" x14ac:dyDescent="0.2">
      <c r="Q100" s="1"/>
      <c r="R100" s="1"/>
      <c r="S100" s="1"/>
      <c r="T100" s="1"/>
      <c r="U100" s="1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</row>
    <row r="101" spans="17:142" x14ac:dyDescent="0.2">
      <c r="Q101" s="1"/>
      <c r="R101" s="1"/>
      <c r="S101" s="1"/>
      <c r="T101" s="1"/>
      <c r="U101" s="1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</row>
    <row r="102" spans="17:142" x14ac:dyDescent="0.2">
      <c r="Q102" s="1"/>
      <c r="R102" s="1"/>
      <c r="S102" s="1"/>
      <c r="T102" s="1"/>
      <c r="U102" s="1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</row>
    <row r="103" spans="17:142" x14ac:dyDescent="0.2">
      <c r="Q103" s="1"/>
      <c r="R103" s="1"/>
      <c r="S103" s="1"/>
      <c r="T103" s="1"/>
      <c r="U103" s="1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</row>
    <row r="104" spans="17:142" x14ac:dyDescent="0.2">
      <c r="Q104" s="1"/>
      <c r="R104" s="1"/>
      <c r="S104" s="1"/>
      <c r="T104" s="1"/>
      <c r="U104" s="1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</row>
    <row r="105" spans="17:142" x14ac:dyDescent="0.2">
      <c r="Q105" s="1"/>
      <c r="R105" s="1"/>
      <c r="S105" s="1"/>
      <c r="T105" s="1"/>
      <c r="U105" s="1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</row>
    <row r="106" spans="17:142" x14ac:dyDescent="0.2">
      <c r="Q106" s="1"/>
      <c r="R106" s="1"/>
      <c r="S106" s="1"/>
      <c r="T106" s="1"/>
      <c r="U106" s="1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</row>
    <row r="107" spans="17:142" x14ac:dyDescent="0.2">
      <c r="Q107" s="1"/>
      <c r="R107" s="1"/>
      <c r="S107" s="1"/>
      <c r="T107" s="1"/>
      <c r="U107" s="1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</row>
    <row r="108" spans="17:142" x14ac:dyDescent="0.2">
      <c r="Q108" s="1"/>
      <c r="R108" s="1"/>
      <c r="S108" s="1"/>
      <c r="T108" s="1"/>
      <c r="U108" s="1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</row>
    <row r="109" spans="17:142" x14ac:dyDescent="0.2">
      <c r="Q109" s="1"/>
      <c r="R109" s="1"/>
      <c r="S109" s="1"/>
      <c r="T109" s="1"/>
      <c r="U109" s="1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</row>
    <row r="110" spans="17:142" x14ac:dyDescent="0.2">
      <c r="Q110" s="1"/>
      <c r="R110" s="1"/>
      <c r="S110" s="1"/>
      <c r="T110" s="1"/>
      <c r="U110" s="1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</row>
    <row r="111" spans="17:142" x14ac:dyDescent="0.2">
      <c r="Q111" s="1"/>
      <c r="R111" s="1"/>
      <c r="S111" s="1"/>
      <c r="T111" s="1"/>
      <c r="U111" s="1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</row>
    <row r="112" spans="17:142" x14ac:dyDescent="0.2">
      <c r="Q112" s="1"/>
      <c r="R112" s="1"/>
      <c r="S112" s="1"/>
      <c r="T112" s="1"/>
      <c r="U112" s="1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</row>
    <row r="113" spans="17:142" x14ac:dyDescent="0.2">
      <c r="Q113" s="1"/>
      <c r="R113" s="1"/>
      <c r="S113" s="1"/>
      <c r="T113" s="1"/>
      <c r="U113" s="1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</row>
    <row r="114" spans="17:142" x14ac:dyDescent="0.2">
      <c r="Q114" s="1"/>
      <c r="R114" s="1"/>
      <c r="S114" s="1"/>
      <c r="T114" s="1"/>
      <c r="U114" s="1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</row>
    <row r="115" spans="17:142" x14ac:dyDescent="0.2">
      <c r="Q115" s="1"/>
      <c r="R115" s="1"/>
      <c r="S115" s="1"/>
      <c r="T115" s="1"/>
      <c r="U115" s="1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</row>
    <row r="116" spans="17:142" x14ac:dyDescent="0.2">
      <c r="Q116" s="1"/>
      <c r="R116" s="1"/>
      <c r="S116" s="1"/>
      <c r="T116" s="1"/>
      <c r="U116" s="1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</row>
    <row r="117" spans="17:142" x14ac:dyDescent="0.2">
      <c r="Q117" s="1"/>
      <c r="R117" s="1"/>
      <c r="S117" s="1"/>
      <c r="T117" s="1"/>
      <c r="U117" s="1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</row>
    <row r="118" spans="17:142" x14ac:dyDescent="0.2">
      <c r="Q118" s="1"/>
      <c r="R118" s="1"/>
      <c r="S118" s="1"/>
      <c r="T118" s="1"/>
      <c r="U118" s="1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</row>
    <row r="119" spans="17:142" x14ac:dyDescent="0.2">
      <c r="Q119" s="1"/>
      <c r="R119" s="1"/>
      <c r="S119" s="1"/>
      <c r="T119" s="1"/>
      <c r="U119" s="1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</row>
    <row r="120" spans="17:142" x14ac:dyDescent="0.2">
      <c r="Q120" s="1"/>
      <c r="R120" s="1"/>
      <c r="S120" s="1"/>
      <c r="T120" s="1"/>
      <c r="U120" s="1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</row>
    <row r="121" spans="17:142" x14ac:dyDescent="0.2">
      <c r="Q121" s="1"/>
      <c r="R121" s="1"/>
      <c r="S121" s="1"/>
      <c r="T121" s="1"/>
      <c r="U121" s="1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</row>
    <row r="122" spans="17:142" x14ac:dyDescent="0.2">
      <c r="Q122" s="1"/>
      <c r="R122" s="1"/>
      <c r="S122" s="1"/>
      <c r="T122" s="1"/>
      <c r="U122" s="1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</row>
    <row r="123" spans="17:142" x14ac:dyDescent="0.2">
      <c r="Q123" s="1"/>
      <c r="R123" s="1"/>
      <c r="S123" s="1"/>
      <c r="T123" s="1"/>
      <c r="U123" s="1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</row>
    <row r="124" spans="17:142" x14ac:dyDescent="0.2">
      <c r="Q124" s="1"/>
      <c r="R124" s="1"/>
      <c r="S124" s="1"/>
      <c r="T124" s="1"/>
      <c r="U124" s="1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</row>
    <row r="125" spans="17:142" x14ac:dyDescent="0.2">
      <c r="Q125" s="1"/>
      <c r="R125" s="1"/>
      <c r="S125" s="1"/>
      <c r="T125" s="1"/>
      <c r="U125" s="1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</row>
    <row r="126" spans="17:142" x14ac:dyDescent="0.2">
      <c r="Q126" s="1"/>
      <c r="R126" s="1"/>
      <c r="S126" s="1"/>
      <c r="T126" s="1"/>
      <c r="U126" s="1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</row>
    <row r="127" spans="17:142" x14ac:dyDescent="0.2">
      <c r="Q127" s="1"/>
      <c r="R127" s="1"/>
      <c r="S127" s="1"/>
      <c r="T127" s="1"/>
      <c r="U127" s="1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</row>
    <row r="128" spans="17:142" x14ac:dyDescent="0.2">
      <c r="Q128" s="1"/>
      <c r="R128" s="1"/>
      <c r="S128" s="1"/>
      <c r="T128" s="1"/>
      <c r="U128" s="1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</row>
    <row r="129" spans="17:142" x14ac:dyDescent="0.2">
      <c r="Q129" s="1"/>
      <c r="R129" s="1"/>
      <c r="S129" s="1"/>
      <c r="T129" s="1"/>
      <c r="U129" s="1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</row>
    <row r="130" spans="17:142" x14ac:dyDescent="0.2">
      <c r="Q130" s="1"/>
      <c r="R130" s="1"/>
      <c r="S130" s="1"/>
      <c r="T130" s="1"/>
      <c r="U130" s="1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</row>
    <row r="131" spans="17:142" x14ac:dyDescent="0.2">
      <c r="Q131" s="1"/>
      <c r="R131" s="1"/>
      <c r="S131" s="1"/>
      <c r="T131" s="1"/>
      <c r="U131" s="1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</row>
    <row r="132" spans="17:142" x14ac:dyDescent="0.2">
      <c r="Q132" s="1"/>
      <c r="R132" s="1"/>
      <c r="S132" s="1"/>
      <c r="T132" s="1"/>
      <c r="U132" s="1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</row>
    <row r="133" spans="17:142" x14ac:dyDescent="0.2">
      <c r="Q133" s="1"/>
      <c r="R133" s="1"/>
      <c r="S133" s="1"/>
      <c r="T133" s="1"/>
      <c r="U133" s="1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</row>
    <row r="134" spans="17:142" x14ac:dyDescent="0.2">
      <c r="Q134" s="1"/>
      <c r="R134" s="1"/>
      <c r="S134" s="1"/>
      <c r="T134" s="1"/>
      <c r="U134" s="1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</row>
    <row r="135" spans="17:142" x14ac:dyDescent="0.2">
      <c r="Q135" s="1"/>
      <c r="R135" s="1"/>
      <c r="S135" s="1"/>
      <c r="T135" s="1"/>
      <c r="U135" s="1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</row>
    <row r="136" spans="17:142" x14ac:dyDescent="0.2">
      <c r="Q136" s="1"/>
      <c r="R136" s="1"/>
      <c r="S136" s="1"/>
      <c r="T136" s="1"/>
      <c r="U136" s="1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</row>
    <row r="137" spans="17:142" x14ac:dyDescent="0.2">
      <c r="Q137" s="1"/>
      <c r="R137" s="1"/>
      <c r="S137" s="1"/>
      <c r="T137" s="1"/>
      <c r="U137" s="1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</row>
    <row r="138" spans="17:142" x14ac:dyDescent="0.2">
      <c r="Q138" s="1"/>
      <c r="R138" s="1"/>
      <c r="S138" s="1"/>
      <c r="T138" s="1"/>
      <c r="U138" s="1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</row>
    <row r="139" spans="17:142" x14ac:dyDescent="0.2">
      <c r="Q139" s="1"/>
      <c r="R139" s="1"/>
      <c r="S139" s="1"/>
      <c r="T139" s="1"/>
      <c r="U139" s="1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</row>
    <row r="140" spans="17:142" x14ac:dyDescent="0.2">
      <c r="Q140" s="1"/>
      <c r="R140" s="1"/>
      <c r="S140" s="1"/>
      <c r="T140" s="1"/>
      <c r="U140" s="1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</row>
    <row r="141" spans="17:142" x14ac:dyDescent="0.2">
      <c r="Q141" s="1"/>
      <c r="R141" s="1"/>
      <c r="S141" s="1"/>
      <c r="T141" s="1"/>
      <c r="U141" s="1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</row>
    <row r="142" spans="17:142" x14ac:dyDescent="0.2">
      <c r="Q142" s="1"/>
      <c r="R142" s="1"/>
      <c r="S142" s="1"/>
      <c r="T142" s="1"/>
      <c r="U142" s="1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</row>
    <row r="143" spans="17:142" x14ac:dyDescent="0.2">
      <c r="Q143" s="1"/>
      <c r="R143" s="1"/>
      <c r="S143" s="1"/>
      <c r="T143" s="1"/>
      <c r="U143" s="1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</row>
    <row r="144" spans="17:142" x14ac:dyDescent="0.2">
      <c r="Q144" s="1"/>
      <c r="R144" s="1"/>
      <c r="S144" s="1"/>
      <c r="T144" s="1"/>
      <c r="U144" s="1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</row>
    <row r="145" spans="17:142" x14ac:dyDescent="0.2">
      <c r="Q145" s="1"/>
      <c r="R145" s="1"/>
      <c r="S145" s="1"/>
      <c r="T145" s="1"/>
      <c r="U145" s="1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</row>
    <row r="146" spans="17:142" x14ac:dyDescent="0.2">
      <c r="Q146" s="1"/>
      <c r="R146" s="1"/>
      <c r="S146" s="1"/>
      <c r="T146" s="1"/>
      <c r="U146" s="1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</row>
    <row r="147" spans="17:142" x14ac:dyDescent="0.2">
      <c r="Q147" s="1"/>
      <c r="R147" s="1"/>
      <c r="S147" s="1"/>
      <c r="T147" s="1"/>
      <c r="U147" s="1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</row>
    <row r="148" spans="17:142" x14ac:dyDescent="0.2">
      <c r="Q148" s="1"/>
      <c r="R148" s="1"/>
      <c r="S148" s="1"/>
      <c r="T148" s="1"/>
      <c r="U148" s="1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</row>
    <row r="149" spans="17:142" x14ac:dyDescent="0.2">
      <c r="Q149" s="1"/>
      <c r="R149" s="1"/>
      <c r="S149" s="1"/>
      <c r="T149" s="1"/>
      <c r="U149" s="1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</row>
    <row r="150" spans="17:142" x14ac:dyDescent="0.2">
      <c r="Q150" s="1"/>
      <c r="R150" s="1"/>
      <c r="S150" s="1"/>
      <c r="T150" s="1"/>
      <c r="U150" s="1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</row>
    <row r="151" spans="17:142" x14ac:dyDescent="0.2">
      <c r="Q151" s="1"/>
      <c r="R151" s="1"/>
      <c r="S151" s="1"/>
      <c r="T151" s="1"/>
      <c r="U151" s="1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</row>
    <row r="152" spans="17:142" x14ac:dyDescent="0.2">
      <c r="Q152" s="1"/>
      <c r="R152" s="1"/>
      <c r="S152" s="1"/>
      <c r="T152" s="1"/>
      <c r="U152" s="1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</row>
    <row r="153" spans="17:142" x14ac:dyDescent="0.2">
      <c r="Q153" s="1"/>
      <c r="R153" s="1"/>
      <c r="S153" s="1"/>
      <c r="T153" s="1"/>
      <c r="U153" s="1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</row>
    <row r="154" spans="17:142" x14ac:dyDescent="0.2">
      <c r="Q154" s="1"/>
      <c r="R154" s="1"/>
      <c r="S154" s="1"/>
      <c r="T154" s="1"/>
      <c r="U154" s="1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</row>
    <row r="155" spans="17:142" x14ac:dyDescent="0.2">
      <c r="Q155" s="1"/>
      <c r="R155" s="1"/>
      <c r="S155" s="1"/>
      <c r="T155" s="1"/>
      <c r="U155" s="1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</row>
    <row r="156" spans="17:142" x14ac:dyDescent="0.2">
      <c r="Q156" s="1"/>
      <c r="R156" s="1"/>
      <c r="S156" s="1"/>
      <c r="T156" s="1"/>
      <c r="U156" s="1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</row>
    <row r="157" spans="17:142" x14ac:dyDescent="0.2">
      <c r="Q157" s="1"/>
      <c r="R157" s="1"/>
      <c r="S157" s="1"/>
      <c r="T157" s="1"/>
      <c r="U157" s="1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</row>
    <row r="158" spans="17:142" x14ac:dyDescent="0.2">
      <c r="Q158" s="1"/>
      <c r="R158" s="1"/>
      <c r="S158" s="1"/>
      <c r="T158" s="1"/>
      <c r="U158" s="1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</row>
    <row r="159" spans="17:142" x14ac:dyDescent="0.2">
      <c r="Q159" s="1"/>
      <c r="R159" s="1"/>
      <c r="S159" s="1"/>
      <c r="T159" s="1"/>
      <c r="U159" s="1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</row>
    <row r="160" spans="17:142" x14ac:dyDescent="0.2">
      <c r="Q160" s="1"/>
      <c r="R160" s="1"/>
      <c r="S160" s="1"/>
      <c r="T160" s="1"/>
      <c r="U160" s="1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</row>
    <row r="161" spans="17:142" x14ac:dyDescent="0.2">
      <c r="Q161" s="1"/>
      <c r="R161" s="1"/>
      <c r="S161" s="1"/>
      <c r="T161" s="1"/>
      <c r="U161" s="1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</row>
    <row r="162" spans="17:142" x14ac:dyDescent="0.2">
      <c r="Q162" s="1"/>
      <c r="R162" s="1"/>
      <c r="S162" s="1"/>
      <c r="T162" s="1"/>
      <c r="U162" s="1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</row>
    <row r="163" spans="17:142" x14ac:dyDescent="0.2">
      <c r="Q163" s="1"/>
      <c r="R163" s="1"/>
      <c r="S163" s="1"/>
      <c r="T163" s="1"/>
      <c r="U163" s="1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</row>
    <row r="164" spans="17:142" x14ac:dyDescent="0.2">
      <c r="Q164" s="1"/>
      <c r="R164" s="1"/>
      <c r="S164" s="1"/>
      <c r="T164" s="1"/>
      <c r="U164" s="1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</row>
    <row r="165" spans="17:142" x14ac:dyDescent="0.2">
      <c r="Q165" s="1"/>
      <c r="R165" s="1"/>
      <c r="S165" s="1"/>
      <c r="T165" s="1"/>
      <c r="U165" s="1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</row>
    <row r="166" spans="17:142" x14ac:dyDescent="0.2">
      <c r="Q166" s="1"/>
      <c r="R166" s="1"/>
      <c r="S166" s="1"/>
      <c r="T166" s="1"/>
      <c r="U166" s="1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</row>
    <row r="167" spans="17:142" x14ac:dyDescent="0.2">
      <c r="Q167" s="1"/>
      <c r="R167" s="1"/>
      <c r="S167" s="1"/>
      <c r="T167" s="1"/>
      <c r="U167" s="1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</row>
    <row r="168" spans="17:142" x14ac:dyDescent="0.2">
      <c r="Q168" s="1"/>
      <c r="R168" s="1"/>
      <c r="S168" s="1"/>
      <c r="T168" s="1"/>
      <c r="U168" s="1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</row>
    <row r="169" spans="17:142" x14ac:dyDescent="0.2">
      <c r="Q169" s="1"/>
      <c r="R169" s="1"/>
      <c r="S169" s="1"/>
      <c r="T169" s="1"/>
      <c r="U169" s="1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</row>
    <row r="170" spans="17:142" x14ac:dyDescent="0.2">
      <c r="Q170" s="1"/>
      <c r="R170" s="1"/>
      <c r="S170" s="1"/>
      <c r="T170" s="1"/>
      <c r="U170" s="1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</row>
    <row r="171" spans="17:142" x14ac:dyDescent="0.2">
      <c r="Q171" s="1"/>
      <c r="R171" s="1"/>
      <c r="S171" s="1"/>
      <c r="T171" s="1"/>
      <c r="U171" s="1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</row>
    <row r="172" spans="17:142" x14ac:dyDescent="0.2">
      <c r="Q172" s="1"/>
      <c r="R172" s="1"/>
      <c r="S172" s="1"/>
      <c r="T172" s="1"/>
      <c r="U172" s="1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</row>
    <row r="173" spans="17:142" x14ac:dyDescent="0.2">
      <c r="Q173" s="1"/>
      <c r="R173" s="1"/>
      <c r="S173" s="1"/>
      <c r="T173" s="1"/>
      <c r="U173" s="1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</row>
    <row r="174" spans="17:142" x14ac:dyDescent="0.2">
      <c r="Q174" s="1"/>
      <c r="R174" s="1"/>
      <c r="S174" s="1"/>
      <c r="T174" s="1"/>
      <c r="U174" s="1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</row>
    <row r="175" spans="17:142" x14ac:dyDescent="0.2">
      <c r="Q175" s="1"/>
      <c r="R175" s="1"/>
      <c r="S175" s="1"/>
      <c r="T175" s="1"/>
      <c r="U175" s="1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</row>
    <row r="176" spans="17:142" x14ac:dyDescent="0.2">
      <c r="Q176" s="1"/>
      <c r="R176" s="1"/>
      <c r="S176" s="1"/>
      <c r="T176" s="1"/>
      <c r="U176" s="1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</row>
    <row r="177" spans="17:142" x14ac:dyDescent="0.2">
      <c r="Q177" s="1"/>
      <c r="R177" s="1"/>
      <c r="S177" s="1"/>
      <c r="T177" s="1"/>
      <c r="U177" s="1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</row>
    <row r="178" spans="17:142" x14ac:dyDescent="0.2">
      <c r="Q178" s="1"/>
      <c r="R178" s="1"/>
      <c r="S178" s="1"/>
      <c r="T178" s="1"/>
      <c r="U178" s="1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</row>
    <row r="179" spans="17:142" x14ac:dyDescent="0.2">
      <c r="Q179" s="1"/>
      <c r="R179" s="1"/>
      <c r="S179" s="1"/>
      <c r="T179" s="1"/>
      <c r="U179" s="1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</row>
    <row r="180" spans="17:142" x14ac:dyDescent="0.2">
      <c r="Q180" s="1"/>
      <c r="R180" s="1"/>
      <c r="S180" s="1"/>
      <c r="T180" s="1"/>
      <c r="U180" s="1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</row>
    <row r="181" spans="17:142" x14ac:dyDescent="0.2">
      <c r="Q181" s="1"/>
      <c r="R181" s="1"/>
      <c r="S181" s="1"/>
      <c r="T181" s="1"/>
      <c r="U181" s="1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</row>
    <row r="182" spans="17:142" x14ac:dyDescent="0.2">
      <c r="Q182" s="1"/>
      <c r="R182" s="1"/>
      <c r="S182" s="1"/>
      <c r="T182" s="1"/>
      <c r="U182" s="1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</row>
    <row r="183" spans="17:142" x14ac:dyDescent="0.2">
      <c r="Q183" s="1"/>
      <c r="R183" s="1"/>
      <c r="S183" s="1"/>
      <c r="T183" s="1"/>
      <c r="U183" s="1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</row>
    <row r="184" spans="17:142" x14ac:dyDescent="0.2">
      <c r="Q184" s="1"/>
      <c r="R184" s="1"/>
      <c r="S184" s="1"/>
      <c r="T184" s="1"/>
      <c r="U184" s="1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</row>
    <row r="185" spans="17:142" x14ac:dyDescent="0.2">
      <c r="Q185" s="1"/>
      <c r="R185" s="1"/>
      <c r="S185" s="1"/>
      <c r="T185" s="1"/>
      <c r="U185" s="1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</row>
    <row r="186" spans="17:142" x14ac:dyDescent="0.2">
      <c r="Q186" s="1"/>
      <c r="R186" s="1"/>
      <c r="S186" s="1"/>
      <c r="T186" s="1"/>
      <c r="U186" s="1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</row>
    <row r="187" spans="17:142" x14ac:dyDescent="0.2">
      <c r="Q187" s="1"/>
      <c r="R187" s="1"/>
      <c r="S187" s="1"/>
      <c r="T187" s="1"/>
      <c r="U187" s="1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</row>
    <row r="188" spans="17:142" x14ac:dyDescent="0.2">
      <c r="Q188" s="1"/>
      <c r="R188" s="1"/>
      <c r="S188" s="1"/>
      <c r="T188" s="1"/>
      <c r="U188" s="1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</row>
    <row r="189" spans="17:142" x14ac:dyDescent="0.2">
      <c r="Q189" s="1"/>
      <c r="R189" s="1"/>
      <c r="S189" s="1"/>
      <c r="T189" s="1"/>
      <c r="U189" s="1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</row>
    <row r="190" spans="17:142" x14ac:dyDescent="0.2">
      <c r="Q190" s="1"/>
      <c r="R190" s="1"/>
      <c r="S190" s="1"/>
      <c r="T190" s="1"/>
      <c r="U190" s="1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</row>
    <row r="191" spans="17:142" x14ac:dyDescent="0.2">
      <c r="Q191" s="1"/>
      <c r="R191" s="1"/>
      <c r="S191" s="1"/>
      <c r="T191" s="1"/>
      <c r="U191" s="1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</row>
    <row r="192" spans="17:142" x14ac:dyDescent="0.2">
      <c r="Q192" s="1"/>
      <c r="R192" s="1"/>
      <c r="S192" s="1"/>
      <c r="T192" s="1"/>
      <c r="U192" s="1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</row>
    <row r="193" spans="17:142" x14ac:dyDescent="0.2">
      <c r="Q193" s="1"/>
      <c r="R193" s="1"/>
      <c r="S193" s="1"/>
      <c r="T193" s="1"/>
      <c r="U193" s="1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</row>
    <row r="194" spans="17:142" x14ac:dyDescent="0.2">
      <c r="Q194" s="1"/>
      <c r="R194" s="1"/>
      <c r="S194" s="1"/>
      <c r="T194" s="1"/>
      <c r="U194" s="1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</row>
    <row r="195" spans="17:142" x14ac:dyDescent="0.2">
      <c r="Q195" s="1"/>
      <c r="R195" s="1"/>
      <c r="S195" s="1"/>
      <c r="T195" s="1"/>
      <c r="U195" s="1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</row>
    <row r="196" spans="17:142" x14ac:dyDescent="0.2">
      <c r="Q196" s="1"/>
      <c r="R196" s="1"/>
      <c r="S196" s="1"/>
      <c r="T196" s="1"/>
      <c r="U196" s="1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</row>
    <row r="197" spans="17:142" x14ac:dyDescent="0.2">
      <c r="Q197" s="1"/>
      <c r="R197" s="1"/>
      <c r="S197" s="1"/>
      <c r="T197" s="1"/>
      <c r="U197" s="1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</row>
    <row r="198" spans="17:142" x14ac:dyDescent="0.2">
      <c r="Q198" s="1"/>
      <c r="R198" s="1"/>
      <c r="S198" s="1"/>
      <c r="T198" s="1"/>
      <c r="U198" s="1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</row>
    <row r="199" spans="17:142" x14ac:dyDescent="0.2">
      <c r="Q199" s="1"/>
      <c r="R199" s="1"/>
      <c r="S199" s="1"/>
      <c r="T199" s="1"/>
      <c r="U199" s="1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</row>
    <row r="200" spans="17:142" x14ac:dyDescent="0.2">
      <c r="Q200" s="1"/>
      <c r="R200" s="1"/>
      <c r="S200" s="1"/>
      <c r="T200" s="1"/>
      <c r="U200" s="1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</row>
    <row r="201" spans="17:142" x14ac:dyDescent="0.2">
      <c r="Q201" s="1"/>
      <c r="R201" s="1"/>
      <c r="S201" s="1"/>
      <c r="T201" s="1"/>
      <c r="U201" s="1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</row>
    <row r="202" spans="17:142" x14ac:dyDescent="0.2">
      <c r="Q202" s="1"/>
      <c r="R202" s="1"/>
      <c r="S202" s="1"/>
      <c r="T202" s="1"/>
      <c r="U202" s="1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</row>
    <row r="203" spans="17:142" x14ac:dyDescent="0.2">
      <c r="Q203" s="1"/>
      <c r="R203" s="1"/>
      <c r="S203" s="1"/>
      <c r="T203" s="1"/>
      <c r="U203" s="1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</row>
    <row r="204" spans="17:142" x14ac:dyDescent="0.2">
      <c r="Q204" s="1"/>
      <c r="R204" s="1"/>
      <c r="S204" s="1"/>
      <c r="T204" s="1"/>
      <c r="U204" s="1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</row>
    <row r="205" spans="17:142" x14ac:dyDescent="0.2">
      <c r="Q205" s="1"/>
      <c r="R205" s="1"/>
      <c r="S205" s="1"/>
      <c r="T205" s="1"/>
      <c r="U205" s="1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  <c r="CN205" s="36"/>
      <c r="CO205" s="36"/>
      <c r="CP205" s="36"/>
      <c r="CQ205" s="36"/>
      <c r="CR205" s="36"/>
      <c r="CS205" s="36"/>
      <c r="CT205" s="36"/>
      <c r="CU205" s="36"/>
      <c r="CV205" s="36"/>
      <c r="CW205" s="36"/>
      <c r="CX205" s="36"/>
      <c r="CY205" s="36"/>
      <c r="CZ205" s="36"/>
      <c r="DA205" s="36"/>
      <c r="DB205" s="36"/>
      <c r="DC205" s="36"/>
      <c r="DD205" s="36"/>
      <c r="DE205" s="36"/>
      <c r="DF205" s="36"/>
      <c r="DG205" s="36"/>
      <c r="DH205" s="36"/>
      <c r="DI205" s="36"/>
      <c r="DJ205" s="36"/>
      <c r="DK205" s="36"/>
      <c r="DL205" s="36"/>
      <c r="DM205" s="36"/>
      <c r="DN205" s="36"/>
      <c r="DO205" s="36"/>
      <c r="DP205" s="36"/>
      <c r="DQ205" s="36"/>
      <c r="DR205" s="36"/>
      <c r="DS205" s="36"/>
      <c r="DT205" s="36"/>
      <c r="DU205" s="36"/>
      <c r="DV205" s="36"/>
      <c r="DW205" s="36"/>
      <c r="DX205" s="36"/>
      <c r="DY205" s="36"/>
      <c r="DZ205" s="36"/>
      <c r="EA205" s="36"/>
      <c r="EB205" s="36"/>
      <c r="EC205" s="36"/>
      <c r="ED205" s="36"/>
      <c r="EE205" s="36"/>
      <c r="EF205" s="36"/>
      <c r="EG205" s="36"/>
      <c r="EH205" s="36"/>
      <c r="EI205" s="36"/>
      <c r="EJ205" s="36"/>
      <c r="EK205" s="36"/>
      <c r="EL205" s="36"/>
    </row>
    <row r="206" spans="17:142" x14ac:dyDescent="0.2">
      <c r="Q206" s="1"/>
      <c r="R206" s="1"/>
      <c r="S206" s="1"/>
      <c r="T206" s="1"/>
      <c r="U206" s="1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</row>
    <row r="207" spans="17:142" x14ac:dyDescent="0.2">
      <c r="Q207" s="1"/>
      <c r="R207" s="1"/>
      <c r="S207" s="1"/>
      <c r="T207" s="1"/>
      <c r="U207" s="1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  <c r="CN207" s="36"/>
      <c r="CO207" s="36"/>
      <c r="CP207" s="36"/>
      <c r="CQ207" s="36"/>
      <c r="CR207" s="36"/>
      <c r="CS207" s="36"/>
      <c r="CT207" s="36"/>
      <c r="CU207" s="36"/>
      <c r="CV207" s="36"/>
      <c r="CW207" s="36"/>
      <c r="CX207" s="36"/>
      <c r="CY207" s="36"/>
      <c r="CZ207" s="36"/>
      <c r="DA207" s="36"/>
      <c r="DB207" s="36"/>
      <c r="DC207" s="36"/>
      <c r="DD207" s="36"/>
      <c r="DE207" s="36"/>
      <c r="DF207" s="36"/>
      <c r="DG207" s="36"/>
      <c r="DH207" s="36"/>
      <c r="DI207" s="36"/>
      <c r="DJ207" s="36"/>
      <c r="DK207" s="36"/>
      <c r="DL207" s="36"/>
      <c r="DM207" s="36"/>
      <c r="DN207" s="36"/>
      <c r="DO207" s="36"/>
      <c r="DP207" s="36"/>
      <c r="DQ207" s="36"/>
      <c r="DR207" s="36"/>
      <c r="DS207" s="36"/>
      <c r="DT207" s="36"/>
      <c r="DU207" s="36"/>
      <c r="DV207" s="36"/>
      <c r="DW207" s="36"/>
      <c r="DX207" s="36"/>
      <c r="DY207" s="36"/>
      <c r="DZ207" s="36"/>
      <c r="EA207" s="36"/>
      <c r="EB207" s="36"/>
      <c r="EC207" s="36"/>
      <c r="ED207" s="36"/>
      <c r="EE207" s="36"/>
      <c r="EF207" s="36"/>
      <c r="EG207" s="36"/>
      <c r="EH207" s="36"/>
      <c r="EI207" s="36"/>
      <c r="EJ207" s="36"/>
      <c r="EK207" s="36"/>
      <c r="EL207" s="36"/>
    </row>
    <row r="208" spans="17:142" x14ac:dyDescent="0.2">
      <c r="Q208" s="1"/>
      <c r="R208" s="1"/>
      <c r="S208" s="1"/>
      <c r="T208" s="1"/>
      <c r="U208" s="1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  <c r="CN208" s="36"/>
      <c r="CO208" s="36"/>
      <c r="CP208" s="36"/>
      <c r="CQ208" s="36"/>
      <c r="CR208" s="36"/>
      <c r="CS208" s="36"/>
      <c r="CT208" s="36"/>
      <c r="CU208" s="36"/>
      <c r="CV208" s="36"/>
      <c r="CW208" s="36"/>
      <c r="CX208" s="36"/>
      <c r="CY208" s="36"/>
      <c r="CZ208" s="36"/>
      <c r="DA208" s="36"/>
      <c r="DB208" s="36"/>
      <c r="DC208" s="36"/>
      <c r="DD208" s="36"/>
      <c r="DE208" s="36"/>
      <c r="DF208" s="36"/>
      <c r="DG208" s="36"/>
      <c r="DH208" s="36"/>
      <c r="DI208" s="36"/>
      <c r="DJ208" s="36"/>
      <c r="DK208" s="36"/>
      <c r="DL208" s="36"/>
      <c r="DM208" s="36"/>
      <c r="DN208" s="36"/>
      <c r="DO208" s="36"/>
      <c r="DP208" s="36"/>
      <c r="DQ208" s="36"/>
      <c r="DR208" s="36"/>
      <c r="DS208" s="36"/>
      <c r="DT208" s="36"/>
      <c r="DU208" s="36"/>
      <c r="DV208" s="36"/>
      <c r="DW208" s="36"/>
      <c r="DX208" s="36"/>
      <c r="DY208" s="36"/>
      <c r="DZ208" s="36"/>
      <c r="EA208" s="36"/>
      <c r="EB208" s="36"/>
      <c r="EC208" s="36"/>
      <c r="ED208" s="36"/>
      <c r="EE208" s="36"/>
      <c r="EF208" s="36"/>
      <c r="EG208" s="36"/>
      <c r="EH208" s="36"/>
      <c r="EI208" s="36"/>
      <c r="EJ208" s="36"/>
      <c r="EK208" s="36"/>
      <c r="EL208" s="36"/>
    </row>
    <row r="209" spans="17:142" x14ac:dyDescent="0.2">
      <c r="Q209" s="1"/>
      <c r="R209" s="1"/>
      <c r="S209" s="1"/>
      <c r="T209" s="1"/>
      <c r="U209" s="1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  <c r="CN209" s="36"/>
      <c r="CO209" s="36"/>
      <c r="CP209" s="36"/>
      <c r="CQ209" s="36"/>
      <c r="CR209" s="36"/>
      <c r="CS209" s="36"/>
      <c r="CT209" s="36"/>
      <c r="CU209" s="36"/>
      <c r="CV209" s="36"/>
      <c r="CW209" s="36"/>
      <c r="CX209" s="36"/>
      <c r="CY209" s="36"/>
      <c r="CZ209" s="36"/>
      <c r="DA209" s="36"/>
      <c r="DB209" s="36"/>
      <c r="DC209" s="36"/>
      <c r="DD209" s="36"/>
      <c r="DE209" s="36"/>
      <c r="DF209" s="36"/>
      <c r="DG209" s="36"/>
      <c r="DH209" s="36"/>
      <c r="DI209" s="36"/>
      <c r="DJ209" s="36"/>
      <c r="DK209" s="36"/>
      <c r="DL209" s="36"/>
      <c r="DM209" s="36"/>
      <c r="DN209" s="36"/>
      <c r="DO209" s="36"/>
      <c r="DP209" s="36"/>
      <c r="DQ209" s="36"/>
      <c r="DR209" s="36"/>
      <c r="DS209" s="36"/>
      <c r="DT209" s="36"/>
      <c r="DU209" s="36"/>
      <c r="DV209" s="36"/>
      <c r="DW209" s="36"/>
      <c r="DX209" s="36"/>
      <c r="DY209" s="36"/>
      <c r="DZ209" s="36"/>
      <c r="EA209" s="36"/>
      <c r="EB209" s="36"/>
      <c r="EC209" s="36"/>
      <c r="ED209" s="36"/>
      <c r="EE209" s="36"/>
      <c r="EF209" s="36"/>
      <c r="EG209" s="36"/>
      <c r="EH209" s="36"/>
      <c r="EI209" s="36"/>
      <c r="EJ209" s="36"/>
      <c r="EK209" s="36"/>
      <c r="EL209" s="36"/>
    </row>
    <row r="210" spans="17:142" x14ac:dyDescent="0.2">
      <c r="Q210" s="1"/>
      <c r="R210" s="1"/>
      <c r="S210" s="1"/>
      <c r="T210" s="1"/>
      <c r="U210" s="1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  <c r="CN210" s="36"/>
      <c r="CO210" s="36"/>
      <c r="CP210" s="36"/>
      <c r="CQ210" s="36"/>
      <c r="CR210" s="36"/>
      <c r="CS210" s="36"/>
      <c r="CT210" s="36"/>
      <c r="CU210" s="36"/>
      <c r="CV210" s="36"/>
      <c r="CW210" s="36"/>
      <c r="CX210" s="36"/>
      <c r="CY210" s="36"/>
      <c r="CZ210" s="36"/>
      <c r="DA210" s="36"/>
      <c r="DB210" s="36"/>
      <c r="DC210" s="36"/>
      <c r="DD210" s="36"/>
      <c r="DE210" s="36"/>
      <c r="DF210" s="36"/>
      <c r="DG210" s="36"/>
      <c r="DH210" s="36"/>
      <c r="DI210" s="36"/>
      <c r="DJ210" s="36"/>
      <c r="DK210" s="36"/>
      <c r="DL210" s="36"/>
      <c r="DM210" s="36"/>
      <c r="DN210" s="36"/>
      <c r="DO210" s="36"/>
      <c r="DP210" s="36"/>
      <c r="DQ210" s="36"/>
      <c r="DR210" s="36"/>
      <c r="DS210" s="36"/>
      <c r="DT210" s="36"/>
      <c r="DU210" s="36"/>
      <c r="DV210" s="36"/>
      <c r="DW210" s="36"/>
      <c r="DX210" s="36"/>
      <c r="DY210" s="36"/>
      <c r="DZ210" s="36"/>
      <c r="EA210" s="36"/>
      <c r="EB210" s="36"/>
      <c r="EC210" s="36"/>
      <c r="ED210" s="36"/>
      <c r="EE210" s="36"/>
      <c r="EF210" s="36"/>
      <c r="EG210" s="36"/>
      <c r="EH210" s="36"/>
      <c r="EI210" s="36"/>
      <c r="EJ210" s="36"/>
      <c r="EK210" s="36"/>
      <c r="EL210" s="36"/>
    </row>
    <row r="211" spans="17:142" x14ac:dyDescent="0.2">
      <c r="Q211" s="1"/>
      <c r="R211" s="1"/>
      <c r="S211" s="1"/>
      <c r="T211" s="1"/>
      <c r="U211" s="1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  <c r="AP211" s="36"/>
      <c r="AQ211" s="36"/>
      <c r="AR211" s="36"/>
      <c r="AS211" s="36"/>
      <c r="AT211" s="36"/>
      <c r="AU211" s="36"/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  <c r="CN211" s="36"/>
      <c r="CO211" s="36"/>
      <c r="CP211" s="36"/>
      <c r="CQ211" s="36"/>
      <c r="CR211" s="36"/>
      <c r="CS211" s="36"/>
      <c r="CT211" s="36"/>
      <c r="CU211" s="36"/>
      <c r="CV211" s="36"/>
      <c r="CW211" s="36"/>
      <c r="CX211" s="36"/>
      <c r="CY211" s="36"/>
      <c r="CZ211" s="36"/>
      <c r="DA211" s="36"/>
      <c r="DB211" s="36"/>
      <c r="DC211" s="36"/>
      <c r="DD211" s="36"/>
      <c r="DE211" s="36"/>
      <c r="DF211" s="36"/>
      <c r="DG211" s="36"/>
      <c r="DH211" s="36"/>
      <c r="DI211" s="36"/>
      <c r="DJ211" s="36"/>
      <c r="DK211" s="36"/>
      <c r="DL211" s="36"/>
      <c r="DM211" s="36"/>
      <c r="DN211" s="36"/>
      <c r="DO211" s="36"/>
      <c r="DP211" s="36"/>
      <c r="DQ211" s="36"/>
      <c r="DR211" s="36"/>
      <c r="DS211" s="36"/>
      <c r="DT211" s="36"/>
      <c r="DU211" s="36"/>
      <c r="DV211" s="36"/>
      <c r="DW211" s="36"/>
      <c r="DX211" s="36"/>
      <c r="DY211" s="36"/>
      <c r="DZ211" s="36"/>
      <c r="EA211" s="36"/>
      <c r="EB211" s="36"/>
      <c r="EC211" s="36"/>
      <c r="ED211" s="36"/>
      <c r="EE211" s="36"/>
      <c r="EF211" s="36"/>
      <c r="EG211" s="36"/>
      <c r="EH211" s="36"/>
      <c r="EI211" s="36"/>
      <c r="EJ211" s="36"/>
      <c r="EK211" s="36"/>
      <c r="EL211" s="36"/>
    </row>
    <row r="212" spans="17:142" x14ac:dyDescent="0.2">
      <c r="Q212" s="1"/>
      <c r="R212" s="1"/>
      <c r="S212" s="1"/>
      <c r="T212" s="1"/>
      <c r="U212" s="1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  <c r="CN212" s="36"/>
      <c r="CO212" s="36"/>
      <c r="CP212" s="36"/>
      <c r="CQ212" s="36"/>
      <c r="CR212" s="36"/>
      <c r="CS212" s="36"/>
      <c r="CT212" s="36"/>
      <c r="CU212" s="36"/>
      <c r="CV212" s="36"/>
      <c r="CW212" s="36"/>
      <c r="CX212" s="36"/>
      <c r="CY212" s="36"/>
      <c r="CZ212" s="36"/>
      <c r="DA212" s="36"/>
      <c r="DB212" s="36"/>
      <c r="DC212" s="36"/>
      <c r="DD212" s="36"/>
      <c r="DE212" s="36"/>
      <c r="DF212" s="36"/>
      <c r="DG212" s="36"/>
      <c r="DH212" s="36"/>
      <c r="DI212" s="36"/>
      <c r="DJ212" s="36"/>
      <c r="DK212" s="36"/>
      <c r="DL212" s="36"/>
      <c r="DM212" s="36"/>
      <c r="DN212" s="36"/>
      <c r="DO212" s="36"/>
      <c r="DP212" s="36"/>
      <c r="DQ212" s="36"/>
      <c r="DR212" s="36"/>
      <c r="DS212" s="36"/>
      <c r="DT212" s="36"/>
      <c r="DU212" s="36"/>
      <c r="DV212" s="36"/>
      <c r="DW212" s="36"/>
      <c r="DX212" s="36"/>
      <c r="DY212" s="36"/>
      <c r="DZ212" s="36"/>
      <c r="EA212" s="36"/>
      <c r="EB212" s="36"/>
      <c r="EC212" s="36"/>
      <c r="ED212" s="36"/>
      <c r="EE212" s="36"/>
      <c r="EF212" s="36"/>
      <c r="EG212" s="36"/>
      <c r="EH212" s="36"/>
      <c r="EI212" s="36"/>
      <c r="EJ212" s="36"/>
      <c r="EK212" s="36"/>
      <c r="EL212" s="36"/>
    </row>
    <row r="213" spans="17:142" x14ac:dyDescent="0.2">
      <c r="Q213" s="1"/>
      <c r="R213" s="1"/>
      <c r="S213" s="1"/>
      <c r="T213" s="1"/>
      <c r="U213" s="1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  <c r="CN213" s="36"/>
      <c r="CO213" s="36"/>
      <c r="CP213" s="36"/>
      <c r="CQ213" s="36"/>
      <c r="CR213" s="36"/>
      <c r="CS213" s="36"/>
      <c r="CT213" s="36"/>
      <c r="CU213" s="36"/>
      <c r="CV213" s="36"/>
      <c r="CW213" s="36"/>
      <c r="CX213" s="36"/>
      <c r="CY213" s="36"/>
      <c r="CZ213" s="36"/>
      <c r="DA213" s="36"/>
      <c r="DB213" s="36"/>
      <c r="DC213" s="36"/>
      <c r="DD213" s="36"/>
      <c r="DE213" s="36"/>
      <c r="DF213" s="36"/>
      <c r="DG213" s="36"/>
      <c r="DH213" s="36"/>
      <c r="DI213" s="36"/>
      <c r="DJ213" s="36"/>
      <c r="DK213" s="36"/>
      <c r="DL213" s="36"/>
      <c r="DM213" s="36"/>
      <c r="DN213" s="36"/>
      <c r="DO213" s="36"/>
      <c r="DP213" s="36"/>
      <c r="DQ213" s="36"/>
      <c r="DR213" s="36"/>
      <c r="DS213" s="36"/>
      <c r="DT213" s="36"/>
      <c r="DU213" s="36"/>
      <c r="DV213" s="36"/>
      <c r="DW213" s="36"/>
      <c r="DX213" s="36"/>
      <c r="DY213" s="36"/>
      <c r="DZ213" s="36"/>
      <c r="EA213" s="36"/>
      <c r="EB213" s="36"/>
      <c r="EC213" s="36"/>
      <c r="ED213" s="36"/>
      <c r="EE213" s="36"/>
      <c r="EF213" s="36"/>
      <c r="EG213" s="36"/>
      <c r="EH213" s="36"/>
      <c r="EI213" s="36"/>
      <c r="EJ213" s="36"/>
      <c r="EK213" s="36"/>
      <c r="EL213" s="36"/>
    </row>
    <row r="214" spans="17:142" x14ac:dyDescent="0.2">
      <c r="Q214" s="1"/>
      <c r="R214" s="1"/>
      <c r="S214" s="1"/>
      <c r="T214" s="1"/>
      <c r="U214" s="1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  <c r="CN214" s="36"/>
      <c r="CO214" s="36"/>
      <c r="CP214" s="36"/>
      <c r="CQ214" s="36"/>
      <c r="CR214" s="36"/>
      <c r="CS214" s="36"/>
      <c r="CT214" s="36"/>
      <c r="CU214" s="36"/>
      <c r="CV214" s="36"/>
      <c r="CW214" s="36"/>
      <c r="CX214" s="36"/>
      <c r="CY214" s="36"/>
      <c r="CZ214" s="36"/>
      <c r="DA214" s="36"/>
      <c r="DB214" s="36"/>
      <c r="DC214" s="36"/>
      <c r="DD214" s="36"/>
      <c r="DE214" s="36"/>
      <c r="DF214" s="36"/>
      <c r="DG214" s="36"/>
      <c r="DH214" s="36"/>
      <c r="DI214" s="36"/>
      <c r="DJ214" s="36"/>
      <c r="DK214" s="36"/>
      <c r="DL214" s="36"/>
      <c r="DM214" s="36"/>
      <c r="DN214" s="36"/>
      <c r="DO214" s="36"/>
      <c r="DP214" s="36"/>
      <c r="DQ214" s="36"/>
      <c r="DR214" s="36"/>
      <c r="DS214" s="36"/>
      <c r="DT214" s="36"/>
      <c r="DU214" s="36"/>
      <c r="DV214" s="36"/>
      <c r="DW214" s="36"/>
      <c r="DX214" s="36"/>
      <c r="DY214" s="36"/>
      <c r="DZ214" s="36"/>
      <c r="EA214" s="36"/>
      <c r="EB214" s="36"/>
      <c r="EC214" s="36"/>
      <c r="ED214" s="36"/>
      <c r="EE214" s="36"/>
      <c r="EF214" s="36"/>
      <c r="EG214" s="36"/>
      <c r="EH214" s="36"/>
      <c r="EI214" s="36"/>
      <c r="EJ214" s="36"/>
      <c r="EK214" s="36"/>
      <c r="EL214" s="36"/>
    </row>
    <row r="215" spans="17:142" x14ac:dyDescent="0.2">
      <c r="Q215" s="1"/>
      <c r="R215" s="1"/>
      <c r="S215" s="1"/>
      <c r="T215" s="1"/>
      <c r="U215" s="1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  <c r="CN215" s="36"/>
      <c r="CO215" s="36"/>
      <c r="CP215" s="36"/>
      <c r="CQ215" s="36"/>
      <c r="CR215" s="36"/>
      <c r="CS215" s="36"/>
      <c r="CT215" s="36"/>
      <c r="CU215" s="36"/>
      <c r="CV215" s="36"/>
      <c r="CW215" s="36"/>
      <c r="CX215" s="36"/>
      <c r="CY215" s="36"/>
      <c r="CZ215" s="36"/>
      <c r="DA215" s="36"/>
      <c r="DB215" s="36"/>
      <c r="DC215" s="36"/>
      <c r="DD215" s="36"/>
      <c r="DE215" s="36"/>
      <c r="DF215" s="36"/>
      <c r="DG215" s="36"/>
      <c r="DH215" s="36"/>
      <c r="DI215" s="36"/>
      <c r="DJ215" s="36"/>
      <c r="DK215" s="36"/>
      <c r="DL215" s="36"/>
      <c r="DM215" s="36"/>
      <c r="DN215" s="36"/>
      <c r="DO215" s="36"/>
      <c r="DP215" s="36"/>
      <c r="DQ215" s="36"/>
      <c r="DR215" s="36"/>
      <c r="DS215" s="36"/>
      <c r="DT215" s="36"/>
      <c r="DU215" s="36"/>
      <c r="DV215" s="36"/>
      <c r="DW215" s="36"/>
      <c r="DX215" s="36"/>
      <c r="DY215" s="36"/>
      <c r="DZ215" s="36"/>
      <c r="EA215" s="36"/>
      <c r="EB215" s="36"/>
      <c r="EC215" s="36"/>
      <c r="ED215" s="36"/>
      <c r="EE215" s="36"/>
      <c r="EF215" s="36"/>
      <c r="EG215" s="36"/>
      <c r="EH215" s="36"/>
      <c r="EI215" s="36"/>
      <c r="EJ215" s="36"/>
      <c r="EK215" s="36"/>
      <c r="EL215" s="36"/>
    </row>
    <row r="216" spans="17:142" x14ac:dyDescent="0.2">
      <c r="Q216" s="1"/>
      <c r="R216" s="1"/>
      <c r="S216" s="1"/>
      <c r="T216" s="1"/>
      <c r="U216" s="1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  <c r="CN216" s="36"/>
      <c r="CO216" s="36"/>
      <c r="CP216" s="36"/>
      <c r="CQ216" s="36"/>
      <c r="CR216" s="36"/>
      <c r="CS216" s="36"/>
      <c r="CT216" s="36"/>
      <c r="CU216" s="36"/>
      <c r="CV216" s="36"/>
      <c r="CW216" s="36"/>
      <c r="CX216" s="36"/>
      <c r="CY216" s="36"/>
      <c r="CZ216" s="36"/>
      <c r="DA216" s="36"/>
      <c r="DB216" s="36"/>
      <c r="DC216" s="36"/>
      <c r="DD216" s="36"/>
      <c r="DE216" s="36"/>
      <c r="DF216" s="36"/>
      <c r="DG216" s="36"/>
      <c r="DH216" s="36"/>
      <c r="DI216" s="36"/>
      <c r="DJ216" s="36"/>
      <c r="DK216" s="36"/>
      <c r="DL216" s="36"/>
      <c r="DM216" s="36"/>
      <c r="DN216" s="36"/>
      <c r="DO216" s="36"/>
      <c r="DP216" s="36"/>
      <c r="DQ216" s="36"/>
      <c r="DR216" s="36"/>
      <c r="DS216" s="36"/>
      <c r="DT216" s="36"/>
      <c r="DU216" s="36"/>
      <c r="DV216" s="36"/>
      <c r="DW216" s="36"/>
      <c r="DX216" s="36"/>
      <c r="DY216" s="36"/>
      <c r="DZ216" s="36"/>
      <c r="EA216" s="36"/>
      <c r="EB216" s="36"/>
      <c r="EC216" s="36"/>
      <c r="ED216" s="36"/>
      <c r="EE216" s="36"/>
      <c r="EF216" s="36"/>
      <c r="EG216" s="36"/>
      <c r="EH216" s="36"/>
      <c r="EI216" s="36"/>
      <c r="EJ216" s="36"/>
      <c r="EK216" s="36"/>
      <c r="EL216" s="36"/>
    </row>
    <row r="217" spans="17:142" x14ac:dyDescent="0.2">
      <c r="Q217" s="1"/>
      <c r="R217" s="1"/>
      <c r="S217" s="1"/>
      <c r="T217" s="1"/>
      <c r="U217" s="1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  <c r="CN217" s="36"/>
      <c r="CO217" s="36"/>
      <c r="CP217" s="36"/>
      <c r="CQ217" s="36"/>
      <c r="CR217" s="36"/>
      <c r="CS217" s="36"/>
      <c r="CT217" s="36"/>
      <c r="CU217" s="36"/>
      <c r="CV217" s="36"/>
      <c r="CW217" s="36"/>
      <c r="CX217" s="36"/>
      <c r="CY217" s="36"/>
      <c r="CZ217" s="36"/>
      <c r="DA217" s="36"/>
      <c r="DB217" s="36"/>
      <c r="DC217" s="36"/>
      <c r="DD217" s="36"/>
      <c r="DE217" s="36"/>
      <c r="DF217" s="36"/>
      <c r="DG217" s="36"/>
      <c r="DH217" s="36"/>
      <c r="DI217" s="36"/>
      <c r="DJ217" s="36"/>
      <c r="DK217" s="36"/>
      <c r="DL217" s="36"/>
      <c r="DM217" s="36"/>
      <c r="DN217" s="36"/>
      <c r="DO217" s="36"/>
      <c r="DP217" s="36"/>
      <c r="DQ217" s="36"/>
      <c r="DR217" s="36"/>
      <c r="DS217" s="36"/>
      <c r="DT217" s="36"/>
      <c r="DU217" s="36"/>
      <c r="DV217" s="36"/>
      <c r="DW217" s="36"/>
      <c r="DX217" s="36"/>
      <c r="DY217" s="36"/>
      <c r="DZ217" s="36"/>
      <c r="EA217" s="36"/>
      <c r="EB217" s="36"/>
      <c r="EC217" s="36"/>
      <c r="ED217" s="36"/>
      <c r="EE217" s="36"/>
      <c r="EF217" s="36"/>
      <c r="EG217" s="36"/>
      <c r="EH217" s="36"/>
      <c r="EI217" s="36"/>
      <c r="EJ217" s="36"/>
      <c r="EK217" s="36"/>
      <c r="EL217" s="36"/>
    </row>
    <row r="218" spans="17:142" x14ac:dyDescent="0.2">
      <c r="Q218" s="1"/>
      <c r="R218" s="1"/>
      <c r="S218" s="1"/>
      <c r="T218" s="1"/>
      <c r="U218" s="1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  <c r="CN218" s="36"/>
      <c r="CO218" s="36"/>
      <c r="CP218" s="36"/>
      <c r="CQ218" s="36"/>
      <c r="CR218" s="36"/>
      <c r="CS218" s="36"/>
      <c r="CT218" s="36"/>
      <c r="CU218" s="36"/>
      <c r="CV218" s="36"/>
      <c r="CW218" s="36"/>
      <c r="CX218" s="36"/>
      <c r="CY218" s="36"/>
      <c r="CZ218" s="36"/>
      <c r="DA218" s="36"/>
      <c r="DB218" s="36"/>
      <c r="DC218" s="36"/>
      <c r="DD218" s="36"/>
      <c r="DE218" s="36"/>
      <c r="DF218" s="36"/>
      <c r="DG218" s="36"/>
      <c r="DH218" s="36"/>
      <c r="DI218" s="36"/>
      <c r="DJ218" s="36"/>
      <c r="DK218" s="36"/>
      <c r="DL218" s="36"/>
      <c r="DM218" s="36"/>
      <c r="DN218" s="36"/>
      <c r="DO218" s="36"/>
      <c r="DP218" s="36"/>
      <c r="DQ218" s="36"/>
      <c r="DR218" s="36"/>
      <c r="DS218" s="36"/>
      <c r="DT218" s="36"/>
      <c r="DU218" s="36"/>
      <c r="DV218" s="36"/>
      <c r="DW218" s="36"/>
      <c r="DX218" s="36"/>
      <c r="DY218" s="36"/>
      <c r="DZ218" s="36"/>
      <c r="EA218" s="36"/>
      <c r="EB218" s="36"/>
      <c r="EC218" s="36"/>
      <c r="ED218" s="36"/>
      <c r="EE218" s="36"/>
      <c r="EF218" s="36"/>
      <c r="EG218" s="36"/>
      <c r="EH218" s="36"/>
      <c r="EI218" s="36"/>
      <c r="EJ218" s="36"/>
      <c r="EK218" s="36"/>
      <c r="EL218" s="36"/>
    </row>
    <row r="219" spans="17:142" x14ac:dyDescent="0.2">
      <c r="Q219" s="1"/>
      <c r="R219" s="1"/>
      <c r="S219" s="1"/>
      <c r="T219" s="1"/>
      <c r="U219" s="1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  <c r="CN219" s="36"/>
      <c r="CO219" s="36"/>
      <c r="CP219" s="36"/>
      <c r="CQ219" s="36"/>
      <c r="CR219" s="36"/>
      <c r="CS219" s="36"/>
      <c r="CT219" s="36"/>
      <c r="CU219" s="36"/>
      <c r="CV219" s="36"/>
      <c r="CW219" s="36"/>
      <c r="CX219" s="36"/>
      <c r="CY219" s="36"/>
      <c r="CZ219" s="36"/>
      <c r="DA219" s="36"/>
      <c r="DB219" s="36"/>
      <c r="DC219" s="36"/>
      <c r="DD219" s="36"/>
      <c r="DE219" s="36"/>
      <c r="DF219" s="36"/>
      <c r="DG219" s="36"/>
      <c r="DH219" s="36"/>
      <c r="DI219" s="36"/>
      <c r="DJ219" s="36"/>
      <c r="DK219" s="36"/>
      <c r="DL219" s="36"/>
      <c r="DM219" s="36"/>
      <c r="DN219" s="36"/>
      <c r="DO219" s="36"/>
      <c r="DP219" s="36"/>
      <c r="DQ219" s="36"/>
      <c r="DR219" s="36"/>
      <c r="DS219" s="36"/>
      <c r="DT219" s="36"/>
      <c r="DU219" s="36"/>
      <c r="DV219" s="36"/>
      <c r="DW219" s="36"/>
      <c r="DX219" s="36"/>
      <c r="DY219" s="36"/>
      <c r="DZ219" s="36"/>
      <c r="EA219" s="36"/>
      <c r="EB219" s="36"/>
      <c r="EC219" s="36"/>
      <c r="ED219" s="36"/>
      <c r="EE219" s="36"/>
      <c r="EF219" s="36"/>
      <c r="EG219" s="36"/>
      <c r="EH219" s="36"/>
      <c r="EI219" s="36"/>
      <c r="EJ219" s="36"/>
      <c r="EK219" s="36"/>
      <c r="EL219" s="36"/>
    </row>
    <row r="220" spans="17:142" x14ac:dyDescent="0.2">
      <c r="Q220" s="1"/>
      <c r="R220" s="1"/>
      <c r="S220" s="1"/>
      <c r="T220" s="1"/>
      <c r="U220" s="1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  <c r="CN220" s="36"/>
      <c r="CO220" s="36"/>
      <c r="CP220" s="36"/>
      <c r="CQ220" s="36"/>
      <c r="CR220" s="36"/>
      <c r="CS220" s="36"/>
      <c r="CT220" s="36"/>
      <c r="CU220" s="36"/>
      <c r="CV220" s="36"/>
      <c r="CW220" s="36"/>
      <c r="CX220" s="36"/>
      <c r="CY220" s="36"/>
      <c r="CZ220" s="36"/>
      <c r="DA220" s="36"/>
      <c r="DB220" s="36"/>
      <c r="DC220" s="36"/>
      <c r="DD220" s="36"/>
      <c r="DE220" s="36"/>
      <c r="DF220" s="36"/>
      <c r="DG220" s="36"/>
      <c r="DH220" s="36"/>
      <c r="DI220" s="36"/>
      <c r="DJ220" s="36"/>
      <c r="DK220" s="36"/>
      <c r="DL220" s="36"/>
      <c r="DM220" s="36"/>
      <c r="DN220" s="36"/>
      <c r="DO220" s="36"/>
      <c r="DP220" s="36"/>
      <c r="DQ220" s="36"/>
      <c r="DR220" s="36"/>
      <c r="DS220" s="36"/>
      <c r="DT220" s="36"/>
      <c r="DU220" s="36"/>
      <c r="DV220" s="36"/>
      <c r="DW220" s="36"/>
      <c r="DX220" s="36"/>
      <c r="DY220" s="36"/>
      <c r="DZ220" s="36"/>
      <c r="EA220" s="36"/>
      <c r="EB220" s="36"/>
      <c r="EC220" s="36"/>
      <c r="ED220" s="36"/>
      <c r="EE220" s="36"/>
      <c r="EF220" s="36"/>
      <c r="EG220" s="36"/>
      <c r="EH220" s="36"/>
      <c r="EI220" s="36"/>
      <c r="EJ220" s="36"/>
      <c r="EK220" s="36"/>
      <c r="EL220" s="36"/>
    </row>
    <row r="221" spans="17:142" x14ac:dyDescent="0.2">
      <c r="Q221" s="1"/>
      <c r="R221" s="1"/>
      <c r="S221" s="1"/>
      <c r="T221" s="1"/>
      <c r="U221" s="1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</row>
    <row r="222" spans="17:142" x14ac:dyDescent="0.2">
      <c r="Q222" s="1"/>
      <c r="R222" s="1"/>
      <c r="S222" s="1"/>
      <c r="T222" s="1"/>
      <c r="U222" s="1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  <c r="CN222" s="36"/>
      <c r="CO222" s="36"/>
      <c r="CP222" s="36"/>
      <c r="CQ222" s="36"/>
      <c r="CR222" s="36"/>
      <c r="CS222" s="36"/>
      <c r="CT222" s="36"/>
      <c r="CU222" s="36"/>
      <c r="CV222" s="36"/>
      <c r="CW222" s="36"/>
      <c r="CX222" s="36"/>
      <c r="CY222" s="36"/>
      <c r="CZ222" s="36"/>
      <c r="DA222" s="36"/>
      <c r="DB222" s="36"/>
      <c r="DC222" s="36"/>
      <c r="DD222" s="36"/>
      <c r="DE222" s="36"/>
      <c r="DF222" s="36"/>
      <c r="DG222" s="36"/>
      <c r="DH222" s="36"/>
      <c r="DI222" s="36"/>
      <c r="DJ222" s="36"/>
      <c r="DK222" s="36"/>
      <c r="DL222" s="36"/>
      <c r="DM222" s="36"/>
      <c r="DN222" s="36"/>
      <c r="DO222" s="36"/>
      <c r="DP222" s="36"/>
      <c r="DQ222" s="36"/>
      <c r="DR222" s="36"/>
      <c r="DS222" s="36"/>
      <c r="DT222" s="36"/>
      <c r="DU222" s="36"/>
      <c r="DV222" s="36"/>
      <c r="DW222" s="36"/>
      <c r="DX222" s="36"/>
      <c r="DY222" s="36"/>
      <c r="DZ222" s="36"/>
      <c r="EA222" s="36"/>
      <c r="EB222" s="36"/>
      <c r="EC222" s="36"/>
      <c r="ED222" s="36"/>
      <c r="EE222" s="36"/>
      <c r="EF222" s="36"/>
      <c r="EG222" s="36"/>
      <c r="EH222" s="36"/>
      <c r="EI222" s="36"/>
      <c r="EJ222" s="36"/>
      <c r="EK222" s="36"/>
      <c r="EL222" s="36"/>
    </row>
    <row r="223" spans="17:142" x14ac:dyDescent="0.2">
      <c r="Q223" s="1"/>
      <c r="R223" s="1"/>
      <c r="S223" s="1"/>
      <c r="T223" s="1"/>
      <c r="U223" s="1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  <c r="CN223" s="36"/>
      <c r="CO223" s="36"/>
      <c r="CP223" s="36"/>
      <c r="CQ223" s="36"/>
      <c r="CR223" s="36"/>
      <c r="CS223" s="36"/>
      <c r="CT223" s="36"/>
      <c r="CU223" s="36"/>
      <c r="CV223" s="36"/>
      <c r="CW223" s="36"/>
      <c r="CX223" s="36"/>
      <c r="CY223" s="36"/>
      <c r="CZ223" s="36"/>
      <c r="DA223" s="36"/>
      <c r="DB223" s="36"/>
      <c r="DC223" s="36"/>
      <c r="DD223" s="36"/>
      <c r="DE223" s="36"/>
      <c r="DF223" s="36"/>
      <c r="DG223" s="36"/>
      <c r="DH223" s="36"/>
      <c r="DI223" s="36"/>
      <c r="DJ223" s="36"/>
      <c r="DK223" s="36"/>
      <c r="DL223" s="36"/>
      <c r="DM223" s="36"/>
      <c r="DN223" s="36"/>
      <c r="DO223" s="36"/>
      <c r="DP223" s="36"/>
      <c r="DQ223" s="36"/>
      <c r="DR223" s="36"/>
      <c r="DS223" s="36"/>
      <c r="DT223" s="36"/>
      <c r="DU223" s="36"/>
      <c r="DV223" s="36"/>
      <c r="DW223" s="36"/>
      <c r="DX223" s="36"/>
      <c r="DY223" s="36"/>
      <c r="DZ223" s="36"/>
      <c r="EA223" s="36"/>
      <c r="EB223" s="36"/>
      <c r="EC223" s="36"/>
      <c r="ED223" s="36"/>
      <c r="EE223" s="36"/>
      <c r="EF223" s="36"/>
      <c r="EG223" s="36"/>
      <c r="EH223" s="36"/>
      <c r="EI223" s="36"/>
      <c r="EJ223" s="36"/>
      <c r="EK223" s="36"/>
      <c r="EL223" s="36"/>
    </row>
    <row r="224" spans="17:142" x14ac:dyDescent="0.2">
      <c r="Q224" s="1"/>
      <c r="R224" s="1"/>
      <c r="S224" s="1"/>
      <c r="T224" s="1"/>
      <c r="U224" s="1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  <c r="CN224" s="36"/>
      <c r="CO224" s="36"/>
      <c r="CP224" s="36"/>
      <c r="CQ224" s="36"/>
      <c r="CR224" s="36"/>
      <c r="CS224" s="36"/>
      <c r="CT224" s="36"/>
      <c r="CU224" s="36"/>
      <c r="CV224" s="36"/>
      <c r="CW224" s="36"/>
      <c r="CX224" s="36"/>
      <c r="CY224" s="36"/>
      <c r="CZ224" s="36"/>
      <c r="DA224" s="36"/>
      <c r="DB224" s="36"/>
      <c r="DC224" s="36"/>
      <c r="DD224" s="36"/>
      <c r="DE224" s="36"/>
      <c r="DF224" s="36"/>
      <c r="DG224" s="36"/>
      <c r="DH224" s="36"/>
      <c r="DI224" s="36"/>
      <c r="DJ224" s="36"/>
      <c r="DK224" s="36"/>
      <c r="DL224" s="36"/>
      <c r="DM224" s="36"/>
      <c r="DN224" s="36"/>
      <c r="DO224" s="36"/>
      <c r="DP224" s="36"/>
      <c r="DQ224" s="36"/>
      <c r="DR224" s="36"/>
      <c r="DS224" s="36"/>
      <c r="DT224" s="36"/>
      <c r="DU224" s="36"/>
      <c r="DV224" s="36"/>
      <c r="DW224" s="36"/>
      <c r="DX224" s="36"/>
      <c r="DY224" s="36"/>
      <c r="DZ224" s="36"/>
      <c r="EA224" s="36"/>
      <c r="EB224" s="36"/>
      <c r="EC224" s="36"/>
      <c r="ED224" s="36"/>
      <c r="EE224" s="36"/>
      <c r="EF224" s="36"/>
      <c r="EG224" s="36"/>
      <c r="EH224" s="36"/>
      <c r="EI224" s="36"/>
      <c r="EJ224" s="36"/>
      <c r="EK224" s="36"/>
      <c r="EL224" s="36"/>
    </row>
    <row r="225" spans="17:142" x14ac:dyDescent="0.2">
      <c r="Q225" s="1"/>
      <c r="R225" s="1"/>
      <c r="S225" s="1"/>
      <c r="T225" s="1"/>
      <c r="U225" s="1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  <c r="CN225" s="36"/>
      <c r="CO225" s="36"/>
      <c r="CP225" s="36"/>
      <c r="CQ225" s="36"/>
      <c r="CR225" s="36"/>
      <c r="CS225" s="36"/>
      <c r="CT225" s="36"/>
      <c r="CU225" s="36"/>
      <c r="CV225" s="36"/>
      <c r="CW225" s="36"/>
      <c r="CX225" s="36"/>
      <c r="CY225" s="36"/>
      <c r="CZ225" s="36"/>
      <c r="DA225" s="36"/>
      <c r="DB225" s="36"/>
      <c r="DC225" s="36"/>
      <c r="DD225" s="36"/>
      <c r="DE225" s="36"/>
      <c r="DF225" s="36"/>
      <c r="DG225" s="36"/>
      <c r="DH225" s="36"/>
      <c r="DI225" s="36"/>
      <c r="DJ225" s="36"/>
      <c r="DK225" s="36"/>
      <c r="DL225" s="36"/>
      <c r="DM225" s="36"/>
      <c r="DN225" s="36"/>
      <c r="DO225" s="36"/>
      <c r="DP225" s="36"/>
      <c r="DQ225" s="36"/>
      <c r="DR225" s="36"/>
      <c r="DS225" s="36"/>
      <c r="DT225" s="36"/>
      <c r="DU225" s="36"/>
      <c r="DV225" s="36"/>
      <c r="DW225" s="36"/>
      <c r="DX225" s="36"/>
      <c r="DY225" s="36"/>
      <c r="DZ225" s="36"/>
      <c r="EA225" s="36"/>
      <c r="EB225" s="36"/>
      <c r="EC225" s="36"/>
      <c r="ED225" s="36"/>
      <c r="EE225" s="36"/>
      <c r="EF225" s="36"/>
      <c r="EG225" s="36"/>
      <c r="EH225" s="36"/>
      <c r="EI225" s="36"/>
      <c r="EJ225" s="36"/>
      <c r="EK225" s="36"/>
      <c r="EL225" s="36"/>
    </row>
    <row r="226" spans="17:142" x14ac:dyDescent="0.2">
      <c r="Q226" s="1"/>
      <c r="R226" s="1"/>
      <c r="S226" s="1"/>
      <c r="T226" s="1"/>
      <c r="U226" s="1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  <c r="CN226" s="36"/>
      <c r="CO226" s="36"/>
      <c r="CP226" s="36"/>
      <c r="CQ226" s="36"/>
      <c r="CR226" s="36"/>
      <c r="CS226" s="36"/>
      <c r="CT226" s="36"/>
      <c r="CU226" s="36"/>
      <c r="CV226" s="36"/>
      <c r="CW226" s="36"/>
      <c r="CX226" s="36"/>
      <c r="CY226" s="36"/>
      <c r="CZ226" s="36"/>
      <c r="DA226" s="36"/>
      <c r="DB226" s="36"/>
      <c r="DC226" s="36"/>
      <c r="DD226" s="36"/>
      <c r="DE226" s="36"/>
      <c r="DF226" s="36"/>
      <c r="DG226" s="36"/>
      <c r="DH226" s="36"/>
      <c r="DI226" s="36"/>
      <c r="DJ226" s="36"/>
      <c r="DK226" s="36"/>
      <c r="DL226" s="36"/>
      <c r="DM226" s="36"/>
      <c r="DN226" s="36"/>
      <c r="DO226" s="36"/>
      <c r="DP226" s="36"/>
      <c r="DQ226" s="36"/>
      <c r="DR226" s="36"/>
      <c r="DS226" s="36"/>
      <c r="DT226" s="36"/>
      <c r="DU226" s="36"/>
      <c r="DV226" s="36"/>
      <c r="DW226" s="36"/>
      <c r="DX226" s="36"/>
      <c r="DY226" s="36"/>
      <c r="DZ226" s="36"/>
      <c r="EA226" s="36"/>
      <c r="EB226" s="36"/>
      <c r="EC226" s="36"/>
      <c r="ED226" s="36"/>
      <c r="EE226" s="36"/>
      <c r="EF226" s="36"/>
      <c r="EG226" s="36"/>
      <c r="EH226" s="36"/>
      <c r="EI226" s="36"/>
      <c r="EJ226" s="36"/>
      <c r="EK226" s="36"/>
      <c r="EL226" s="36"/>
    </row>
    <row r="227" spans="17:142" x14ac:dyDescent="0.2">
      <c r="Q227" s="1"/>
      <c r="R227" s="1"/>
      <c r="S227" s="1"/>
      <c r="T227" s="1"/>
      <c r="U227" s="1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  <c r="CN227" s="36"/>
      <c r="CO227" s="36"/>
      <c r="CP227" s="36"/>
      <c r="CQ227" s="36"/>
      <c r="CR227" s="36"/>
      <c r="CS227" s="36"/>
      <c r="CT227" s="36"/>
      <c r="CU227" s="36"/>
      <c r="CV227" s="36"/>
      <c r="CW227" s="36"/>
      <c r="CX227" s="36"/>
      <c r="CY227" s="36"/>
      <c r="CZ227" s="36"/>
      <c r="DA227" s="36"/>
      <c r="DB227" s="36"/>
      <c r="DC227" s="36"/>
      <c r="DD227" s="36"/>
      <c r="DE227" s="36"/>
      <c r="DF227" s="36"/>
      <c r="DG227" s="36"/>
      <c r="DH227" s="36"/>
      <c r="DI227" s="36"/>
      <c r="DJ227" s="36"/>
      <c r="DK227" s="36"/>
      <c r="DL227" s="36"/>
      <c r="DM227" s="36"/>
      <c r="DN227" s="36"/>
      <c r="DO227" s="36"/>
      <c r="DP227" s="36"/>
      <c r="DQ227" s="36"/>
      <c r="DR227" s="36"/>
      <c r="DS227" s="36"/>
      <c r="DT227" s="36"/>
      <c r="DU227" s="36"/>
      <c r="DV227" s="36"/>
      <c r="DW227" s="36"/>
      <c r="DX227" s="36"/>
      <c r="DY227" s="36"/>
      <c r="DZ227" s="36"/>
      <c r="EA227" s="36"/>
      <c r="EB227" s="36"/>
      <c r="EC227" s="36"/>
      <c r="ED227" s="36"/>
      <c r="EE227" s="36"/>
      <c r="EF227" s="36"/>
      <c r="EG227" s="36"/>
      <c r="EH227" s="36"/>
      <c r="EI227" s="36"/>
      <c r="EJ227" s="36"/>
      <c r="EK227" s="36"/>
      <c r="EL227" s="36"/>
    </row>
    <row r="228" spans="17:142" x14ac:dyDescent="0.2">
      <c r="Q228" s="1"/>
      <c r="R228" s="1"/>
      <c r="S228" s="1"/>
      <c r="T228" s="1"/>
      <c r="U228" s="1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  <c r="CN228" s="36"/>
      <c r="CO228" s="36"/>
      <c r="CP228" s="36"/>
      <c r="CQ228" s="36"/>
      <c r="CR228" s="36"/>
      <c r="CS228" s="36"/>
      <c r="CT228" s="36"/>
      <c r="CU228" s="36"/>
      <c r="CV228" s="36"/>
      <c r="CW228" s="36"/>
      <c r="CX228" s="36"/>
      <c r="CY228" s="36"/>
      <c r="CZ228" s="36"/>
      <c r="DA228" s="36"/>
      <c r="DB228" s="36"/>
      <c r="DC228" s="36"/>
      <c r="DD228" s="36"/>
      <c r="DE228" s="36"/>
      <c r="DF228" s="36"/>
      <c r="DG228" s="36"/>
      <c r="DH228" s="36"/>
      <c r="DI228" s="36"/>
      <c r="DJ228" s="36"/>
      <c r="DK228" s="36"/>
      <c r="DL228" s="36"/>
      <c r="DM228" s="36"/>
      <c r="DN228" s="36"/>
      <c r="DO228" s="36"/>
      <c r="DP228" s="36"/>
      <c r="DQ228" s="36"/>
      <c r="DR228" s="36"/>
      <c r="DS228" s="36"/>
      <c r="DT228" s="36"/>
      <c r="DU228" s="36"/>
      <c r="DV228" s="36"/>
      <c r="DW228" s="36"/>
      <c r="DX228" s="36"/>
      <c r="DY228" s="36"/>
      <c r="DZ228" s="36"/>
      <c r="EA228" s="36"/>
      <c r="EB228" s="36"/>
      <c r="EC228" s="36"/>
      <c r="ED228" s="36"/>
      <c r="EE228" s="36"/>
      <c r="EF228" s="36"/>
      <c r="EG228" s="36"/>
      <c r="EH228" s="36"/>
      <c r="EI228" s="36"/>
      <c r="EJ228" s="36"/>
      <c r="EK228" s="36"/>
      <c r="EL228" s="36"/>
    </row>
    <row r="229" spans="17:142" x14ac:dyDescent="0.2">
      <c r="Q229" s="1"/>
      <c r="R229" s="1"/>
      <c r="S229" s="1"/>
      <c r="T229" s="1"/>
      <c r="U229" s="1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  <c r="AP229" s="36"/>
      <c r="AQ229" s="36"/>
      <c r="AR229" s="36"/>
      <c r="AS229" s="36"/>
      <c r="AT229" s="36"/>
      <c r="AU229" s="36"/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  <c r="CN229" s="36"/>
      <c r="CO229" s="36"/>
      <c r="CP229" s="36"/>
      <c r="CQ229" s="36"/>
      <c r="CR229" s="36"/>
      <c r="CS229" s="36"/>
      <c r="CT229" s="36"/>
      <c r="CU229" s="36"/>
      <c r="CV229" s="36"/>
      <c r="CW229" s="36"/>
      <c r="CX229" s="36"/>
      <c r="CY229" s="36"/>
      <c r="CZ229" s="36"/>
      <c r="DA229" s="36"/>
      <c r="DB229" s="36"/>
      <c r="DC229" s="36"/>
      <c r="DD229" s="36"/>
      <c r="DE229" s="36"/>
      <c r="DF229" s="36"/>
      <c r="DG229" s="36"/>
      <c r="DH229" s="36"/>
      <c r="DI229" s="36"/>
      <c r="DJ229" s="36"/>
      <c r="DK229" s="36"/>
      <c r="DL229" s="36"/>
      <c r="DM229" s="36"/>
      <c r="DN229" s="36"/>
      <c r="DO229" s="36"/>
      <c r="DP229" s="36"/>
      <c r="DQ229" s="36"/>
      <c r="DR229" s="36"/>
      <c r="DS229" s="36"/>
      <c r="DT229" s="36"/>
      <c r="DU229" s="36"/>
      <c r="DV229" s="36"/>
      <c r="DW229" s="36"/>
      <c r="DX229" s="36"/>
      <c r="DY229" s="36"/>
      <c r="DZ229" s="36"/>
      <c r="EA229" s="36"/>
      <c r="EB229" s="36"/>
      <c r="EC229" s="36"/>
      <c r="ED229" s="36"/>
      <c r="EE229" s="36"/>
      <c r="EF229" s="36"/>
      <c r="EG229" s="36"/>
      <c r="EH229" s="36"/>
      <c r="EI229" s="36"/>
      <c r="EJ229" s="36"/>
      <c r="EK229" s="36"/>
      <c r="EL229" s="36"/>
    </row>
    <row r="230" spans="17:142" x14ac:dyDescent="0.2">
      <c r="Q230" s="1"/>
      <c r="R230" s="1"/>
      <c r="S230" s="1"/>
      <c r="T230" s="1"/>
      <c r="U230" s="1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  <c r="CN230" s="36"/>
      <c r="CO230" s="36"/>
      <c r="CP230" s="36"/>
      <c r="CQ230" s="36"/>
      <c r="CR230" s="36"/>
      <c r="CS230" s="36"/>
      <c r="CT230" s="36"/>
      <c r="CU230" s="36"/>
      <c r="CV230" s="36"/>
      <c r="CW230" s="36"/>
      <c r="CX230" s="36"/>
      <c r="CY230" s="36"/>
      <c r="CZ230" s="36"/>
      <c r="DA230" s="36"/>
      <c r="DB230" s="36"/>
      <c r="DC230" s="36"/>
      <c r="DD230" s="36"/>
      <c r="DE230" s="36"/>
      <c r="DF230" s="36"/>
      <c r="DG230" s="36"/>
      <c r="DH230" s="36"/>
      <c r="DI230" s="36"/>
      <c r="DJ230" s="36"/>
      <c r="DK230" s="36"/>
      <c r="DL230" s="36"/>
      <c r="DM230" s="36"/>
      <c r="DN230" s="36"/>
      <c r="DO230" s="36"/>
      <c r="DP230" s="36"/>
      <c r="DQ230" s="36"/>
      <c r="DR230" s="36"/>
      <c r="DS230" s="36"/>
      <c r="DT230" s="36"/>
      <c r="DU230" s="36"/>
      <c r="DV230" s="36"/>
      <c r="DW230" s="36"/>
      <c r="DX230" s="36"/>
      <c r="DY230" s="36"/>
      <c r="DZ230" s="36"/>
      <c r="EA230" s="36"/>
      <c r="EB230" s="36"/>
      <c r="EC230" s="36"/>
      <c r="ED230" s="36"/>
      <c r="EE230" s="36"/>
      <c r="EF230" s="36"/>
      <c r="EG230" s="36"/>
      <c r="EH230" s="36"/>
      <c r="EI230" s="36"/>
      <c r="EJ230" s="36"/>
      <c r="EK230" s="36"/>
      <c r="EL230" s="36"/>
    </row>
    <row r="231" spans="17:142" x14ac:dyDescent="0.2">
      <c r="Q231" s="1"/>
      <c r="R231" s="1"/>
      <c r="S231" s="1"/>
      <c r="T231" s="1"/>
      <c r="U231" s="1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  <c r="CN231" s="36"/>
      <c r="CO231" s="36"/>
      <c r="CP231" s="36"/>
      <c r="CQ231" s="36"/>
      <c r="CR231" s="36"/>
      <c r="CS231" s="36"/>
      <c r="CT231" s="36"/>
      <c r="CU231" s="36"/>
      <c r="CV231" s="36"/>
      <c r="CW231" s="36"/>
      <c r="CX231" s="36"/>
      <c r="CY231" s="36"/>
      <c r="CZ231" s="36"/>
      <c r="DA231" s="36"/>
      <c r="DB231" s="36"/>
      <c r="DC231" s="36"/>
      <c r="DD231" s="36"/>
      <c r="DE231" s="36"/>
      <c r="DF231" s="36"/>
      <c r="DG231" s="36"/>
      <c r="DH231" s="36"/>
      <c r="DI231" s="36"/>
      <c r="DJ231" s="36"/>
      <c r="DK231" s="36"/>
      <c r="DL231" s="36"/>
      <c r="DM231" s="36"/>
      <c r="DN231" s="36"/>
      <c r="DO231" s="36"/>
      <c r="DP231" s="36"/>
      <c r="DQ231" s="36"/>
      <c r="DR231" s="36"/>
      <c r="DS231" s="36"/>
      <c r="DT231" s="36"/>
      <c r="DU231" s="36"/>
      <c r="DV231" s="36"/>
      <c r="DW231" s="36"/>
      <c r="DX231" s="36"/>
      <c r="DY231" s="36"/>
      <c r="DZ231" s="36"/>
      <c r="EA231" s="36"/>
      <c r="EB231" s="36"/>
      <c r="EC231" s="36"/>
      <c r="ED231" s="36"/>
      <c r="EE231" s="36"/>
      <c r="EF231" s="36"/>
      <c r="EG231" s="36"/>
      <c r="EH231" s="36"/>
      <c r="EI231" s="36"/>
      <c r="EJ231" s="36"/>
      <c r="EK231" s="36"/>
      <c r="EL231" s="36"/>
    </row>
    <row r="232" spans="17:142" x14ac:dyDescent="0.2">
      <c r="Q232" s="1"/>
      <c r="R232" s="1"/>
      <c r="S232" s="1"/>
      <c r="T232" s="1"/>
      <c r="U232" s="1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  <c r="CN232" s="36"/>
      <c r="CO232" s="36"/>
      <c r="CP232" s="36"/>
      <c r="CQ232" s="36"/>
      <c r="CR232" s="36"/>
      <c r="CS232" s="36"/>
      <c r="CT232" s="36"/>
      <c r="CU232" s="36"/>
      <c r="CV232" s="36"/>
      <c r="CW232" s="36"/>
      <c r="CX232" s="36"/>
      <c r="CY232" s="36"/>
      <c r="CZ232" s="36"/>
      <c r="DA232" s="36"/>
      <c r="DB232" s="36"/>
      <c r="DC232" s="36"/>
      <c r="DD232" s="36"/>
      <c r="DE232" s="36"/>
      <c r="DF232" s="36"/>
      <c r="DG232" s="36"/>
      <c r="DH232" s="36"/>
      <c r="DI232" s="36"/>
      <c r="DJ232" s="36"/>
      <c r="DK232" s="36"/>
      <c r="DL232" s="36"/>
      <c r="DM232" s="36"/>
      <c r="DN232" s="36"/>
      <c r="DO232" s="36"/>
      <c r="DP232" s="36"/>
      <c r="DQ232" s="36"/>
      <c r="DR232" s="36"/>
      <c r="DS232" s="36"/>
      <c r="DT232" s="36"/>
      <c r="DU232" s="36"/>
      <c r="DV232" s="36"/>
      <c r="DW232" s="36"/>
      <c r="DX232" s="36"/>
      <c r="DY232" s="36"/>
      <c r="DZ232" s="36"/>
      <c r="EA232" s="36"/>
      <c r="EB232" s="36"/>
      <c r="EC232" s="36"/>
      <c r="ED232" s="36"/>
      <c r="EE232" s="36"/>
      <c r="EF232" s="36"/>
      <c r="EG232" s="36"/>
      <c r="EH232" s="36"/>
      <c r="EI232" s="36"/>
      <c r="EJ232" s="36"/>
      <c r="EK232" s="36"/>
      <c r="EL232" s="36"/>
    </row>
    <row r="233" spans="17:142" x14ac:dyDescent="0.2">
      <c r="Q233" s="1"/>
      <c r="R233" s="1"/>
      <c r="S233" s="1"/>
      <c r="T233" s="1"/>
      <c r="U233" s="1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  <c r="CN233" s="36"/>
      <c r="CO233" s="36"/>
      <c r="CP233" s="36"/>
      <c r="CQ233" s="36"/>
      <c r="CR233" s="36"/>
      <c r="CS233" s="36"/>
      <c r="CT233" s="36"/>
      <c r="CU233" s="36"/>
      <c r="CV233" s="36"/>
      <c r="CW233" s="36"/>
      <c r="CX233" s="36"/>
      <c r="CY233" s="36"/>
      <c r="CZ233" s="36"/>
      <c r="DA233" s="36"/>
      <c r="DB233" s="36"/>
      <c r="DC233" s="36"/>
      <c r="DD233" s="36"/>
      <c r="DE233" s="36"/>
      <c r="DF233" s="36"/>
      <c r="DG233" s="36"/>
      <c r="DH233" s="36"/>
      <c r="DI233" s="36"/>
      <c r="DJ233" s="36"/>
      <c r="DK233" s="36"/>
      <c r="DL233" s="36"/>
      <c r="DM233" s="36"/>
      <c r="DN233" s="36"/>
      <c r="DO233" s="36"/>
      <c r="DP233" s="36"/>
      <c r="DQ233" s="36"/>
      <c r="DR233" s="36"/>
      <c r="DS233" s="36"/>
      <c r="DT233" s="36"/>
      <c r="DU233" s="36"/>
      <c r="DV233" s="36"/>
      <c r="DW233" s="36"/>
      <c r="DX233" s="36"/>
      <c r="DY233" s="36"/>
      <c r="DZ233" s="36"/>
      <c r="EA233" s="36"/>
      <c r="EB233" s="36"/>
      <c r="EC233" s="36"/>
      <c r="ED233" s="36"/>
      <c r="EE233" s="36"/>
      <c r="EF233" s="36"/>
      <c r="EG233" s="36"/>
      <c r="EH233" s="36"/>
      <c r="EI233" s="36"/>
      <c r="EJ233" s="36"/>
      <c r="EK233" s="36"/>
      <c r="EL233" s="36"/>
    </row>
    <row r="234" spans="17:142" x14ac:dyDescent="0.2">
      <c r="Q234" s="1"/>
      <c r="R234" s="1"/>
      <c r="S234" s="1"/>
      <c r="T234" s="1"/>
      <c r="U234" s="1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  <c r="CN234" s="36"/>
      <c r="CO234" s="36"/>
      <c r="CP234" s="36"/>
      <c r="CQ234" s="36"/>
      <c r="CR234" s="36"/>
      <c r="CS234" s="36"/>
      <c r="CT234" s="36"/>
      <c r="CU234" s="36"/>
      <c r="CV234" s="36"/>
      <c r="CW234" s="36"/>
      <c r="CX234" s="36"/>
      <c r="CY234" s="36"/>
      <c r="CZ234" s="36"/>
      <c r="DA234" s="36"/>
      <c r="DB234" s="36"/>
      <c r="DC234" s="36"/>
      <c r="DD234" s="36"/>
      <c r="DE234" s="36"/>
      <c r="DF234" s="36"/>
      <c r="DG234" s="36"/>
      <c r="DH234" s="36"/>
      <c r="DI234" s="36"/>
      <c r="DJ234" s="36"/>
      <c r="DK234" s="36"/>
      <c r="DL234" s="36"/>
      <c r="DM234" s="36"/>
      <c r="DN234" s="36"/>
      <c r="DO234" s="36"/>
      <c r="DP234" s="36"/>
      <c r="DQ234" s="36"/>
      <c r="DR234" s="36"/>
      <c r="DS234" s="36"/>
      <c r="DT234" s="36"/>
      <c r="DU234" s="36"/>
      <c r="DV234" s="36"/>
      <c r="DW234" s="36"/>
      <c r="DX234" s="36"/>
      <c r="DY234" s="36"/>
      <c r="DZ234" s="36"/>
      <c r="EA234" s="36"/>
      <c r="EB234" s="36"/>
      <c r="EC234" s="36"/>
      <c r="ED234" s="36"/>
      <c r="EE234" s="36"/>
      <c r="EF234" s="36"/>
      <c r="EG234" s="36"/>
      <c r="EH234" s="36"/>
      <c r="EI234" s="36"/>
      <c r="EJ234" s="36"/>
      <c r="EK234" s="36"/>
      <c r="EL234" s="36"/>
    </row>
    <row r="235" spans="17:142" x14ac:dyDescent="0.2">
      <c r="Q235" s="1"/>
      <c r="R235" s="1"/>
      <c r="S235" s="1"/>
      <c r="T235" s="1"/>
      <c r="U235" s="1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  <c r="CN235" s="36"/>
      <c r="CO235" s="36"/>
      <c r="CP235" s="36"/>
      <c r="CQ235" s="36"/>
      <c r="CR235" s="36"/>
      <c r="CS235" s="36"/>
      <c r="CT235" s="36"/>
      <c r="CU235" s="36"/>
      <c r="CV235" s="36"/>
      <c r="CW235" s="36"/>
      <c r="CX235" s="36"/>
      <c r="CY235" s="36"/>
      <c r="CZ235" s="36"/>
      <c r="DA235" s="36"/>
      <c r="DB235" s="36"/>
      <c r="DC235" s="36"/>
      <c r="DD235" s="36"/>
      <c r="DE235" s="36"/>
      <c r="DF235" s="36"/>
      <c r="DG235" s="36"/>
      <c r="DH235" s="36"/>
      <c r="DI235" s="36"/>
      <c r="DJ235" s="36"/>
      <c r="DK235" s="36"/>
      <c r="DL235" s="36"/>
      <c r="DM235" s="36"/>
      <c r="DN235" s="36"/>
      <c r="DO235" s="36"/>
      <c r="DP235" s="36"/>
      <c r="DQ235" s="36"/>
      <c r="DR235" s="36"/>
      <c r="DS235" s="36"/>
      <c r="DT235" s="36"/>
      <c r="DU235" s="36"/>
      <c r="DV235" s="36"/>
      <c r="DW235" s="36"/>
      <c r="DX235" s="36"/>
      <c r="DY235" s="36"/>
      <c r="DZ235" s="36"/>
      <c r="EA235" s="36"/>
      <c r="EB235" s="36"/>
      <c r="EC235" s="36"/>
      <c r="ED235" s="36"/>
      <c r="EE235" s="36"/>
      <c r="EF235" s="36"/>
      <c r="EG235" s="36"/>
      <c r="EH235" s="36"/>
      <c r="EI235" s="36"/>
      <c r="EJ235" s="36"/>
      <c r="EK235" s="36"/>
      <c r="EL235" s="36"/>
    </row>
    <row r="236" spans="17:142" x14ac:dyDescent="0.2">
      <c r="Q236" s="1"/>
      <c r="R236" s="1"/>
      <c r="S236" s="1"/>
      <c r="T236" s="1"/>
      <c r="U236" s="1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  <c r="CN236" s="36"/>
      <c r="CO236" s="36"/>
      <c r="CP236" s="36"/>
      <c r="CQ236" s="36"/>
      <c r="CR236" s="36"/>
      <c r="CS236" s="36"/>
      <c r="CT236" s="36"/>
      <c r="CU236" s="36"/>
      <c r="CV236" s="36"/>
      <c r="CW236" s="36"/>
      <c r="CX236" s="36"/>
      <c r="CY236" s="36"/>
      <c r="CZ236" s="36"/>
      <c r="DA236" s="36"/>
      <c r="DB236" s="36"/>
      <c r="DC236" s="36"/>
      <c r="DD236" s="36"/>
      <c r="DE236" s="36"/>
      <c r="DF236" s="36"/>
      <c r="DG236" s="36"/>
      <c r="DH236" s="36"/>
      <c r="DI236" s="36"/>
      <c r="DJ236" s="36"/>
      <c r="DK236" s="36"/>
      <c r="DL236" s="36"/>
      <c r="DM236" s="36"/>
      <c r="DN236" s="36"/>
      <c r="DO236" s="36"/>
      <c r="DP236" s="36"/>
      <c r="DQ236" s="36"/>
      <c r="DR236" s="36"/>
      <c r="DS236" s="36"/>
      <c r="DT236" s="36"/>
      <c r="DU236" s="36"/>
      <c r="DV236" s="36"/>
      <c r="DW236" s="36"/>
      <c r="DX236" s="36"/>
      <c r="DY236" s="36"/>
      <c r="DZ236" s="36"/>
      <c r="EA236" s="36"/>
      <c r="EB236" s="36"/>
      <c r="EC236" s="36"/>
      <c r="ED236" s="36"/>
      <c r="EE236" s="36"/>
      <c r="EF236" s="36"/>
      <c r="EG236" s="36"/>
      <c r="EH236" s="36"/>
      <c r="EI236" s="36"/>
      <c r="EJ236" s="36"/>
      <c r="EK236" s="36"/>
      <c r="EL236" s="36"/>
    </row>
    <row r="237" spans="17:142" x14ac:dyDescent="0.2">
      <c r="Q237" s="1"/>
      <c r="R237" s="1"/>
      <c r="S237" s="1"/>
      <c r="T237" s="1"/>
      <c r="U237" s="1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  <c r="AP237" s="36"/>
      <c r="AQ237" s="36"/>
      <c r="AR237" s="36"/>
      <c r="AS237" s="36"/>
      <c r="AT237" s="36"/>
      <c r="AU237" s="36"/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  <c r="CN237" s="36"/>
      <c r="CO237" s="36"/>
      <c r="CP237" s="36"/>
      <c r="CQ237" s="36"/>
      <c r="CR237" s="36"/>
      <c r="CS237" s="36"/>
      <c r="CT237" s="36"/>
      <c r="CU237" s="36"/>
      <c r="CV237" s="36"/>
      <c r="CW237" s="36"/>
      <c r="CX237" s="36"/>
      <c r="CY237" s="36"/>
      <c r="CZ237" s="36"/>
      <c r="DA237" s="36"/>
      <c r="DB237" s="36"/>
      <c r="DC237" s="36"/>
      <c r="DD237" s="36"/>
      <c r="DE237" s="36"/>
      <c r="DF237" s="36"/>
      <c r="DG237" s="36"/>
      <c r="DH237" s="36"/>
      <c r="DI237" s="36"/>
      <c r="DJ237" s="36"/>
      <c r="DK237" s="36"/>
      <c r="DL237" s="36"/>
      <c r="DM237" s="36"/>
      <c r="DN237" s="36"/>
      <c r="DO237" s="36"/>
      <c r="DP237" s="36"/>
      <c r="DQ237" s="36"/>
      <c r="DR237" s="36"/>
      <c r="DS237" s="36"/>
      <c r="DT237" s="36"/>
      <c r="DU237" s="36"/>
      <c r="DV237" s="36"/>
      <c r="DW237" s="36"/>
      <c r="DX237" s="36"/>
      <c r="DY237" s="36"/>
      <c r="DZ237" s="36"/>
      <c r="EA237" s="36"/>
      <c r="EB237" s="36"/>
      <c r="EC237" s="36"/>
      <c r="ED237" s="36"/>
      <c r="EE237" s="36"/>
      <c r="EF237" s="36"/>
      <c r="EG237" s="36"/>
      <c r="EH237" s="36"/>
      <c r="EI237" s="36"/>
      <c r="EJ237" s="36"/>
      <c r="EK237" s="36"/>
      <c r="EL237" s="36"/>
    </row>
    <row r="238" spans="17:142" x14ac:dyDescent="0.2">
      <c r="Q238" s="1"/>
      <c r="R238" s="1"/>
      <c r="S238" s="1"/>
      <c r="T238" s="1"/>
      <c r="U238" s="1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  <c r="CN238" s="36"/>
      <c r="CO238" s="36"/>
      <c r="CP238" s="36"/>
      <c r="CQ238" s="36"/>
      <c r="CR238" s="36"/>
      <c r="CS238" s="36"/>
      <c r="CT238" s="36"/>
      <c r="CU238" s="36"/>
      <c r="CV238" s="36"/>
      <c r="CW238" s="36"/>
      <c r="CX238" s="36"/>
      <c r="CY238" s="36"/>
      <c r="CZ238" s="36"/>
      <c r="DA238" s="36"/>
      <c r="DB238" s="36"/>
      <c r="DC238" s="36"/>
      <c r="DD238" s="36"/>
      <c r="DE238" s="36"/>
      <c r="DF238" s="36"/>
      <c r="DG238" s="36"/>
      <c r="DH238" s="36"/>
      <c r="DI238" s="36"/>
      <c r="DJ238" s="36"/>
      <c r="DK238" s="36"/>
      <c r="DL238" s="36"/>
      <c r="DM238" s="36"/>
      <c r="DN238" s="36"/>
      <c r="DO238" s="36"/>
      <c r="DP238" s="36"/>
      <c r="DQ238" s="36"/>
      <c r="DR238" s="36"/>
      <c r="DS238" s="36"/>
      <c r="DT238" s="36"/>
      <c r="DU238" s="36"/>
      <c r="DV238" s="36"/>
      <c r="DW238" s="36"/>
      <c r="DX238" s="36"/>
      <c r="DY238" s="36"/>
      <c r="DZ238" s="36"/>
      <c r="EA238" s="36"/>
      <c r="EB238" s="36"/>
      <c r="EC238" s="36"/>
      <c r="ED238" s="36"/>
      <c r="EE238" s="36"/>
      <c r="EF238" s="36"/>
      <c r="EG238" s="36"/>
      <c r="EH238" s="36"/>
      <c r="EI238" s="36"/>
      <c r="EJ238" s="36"/>
      <c r="EK238" s="36"/>
      <c r="EL238" s="36"/>
    </row>
    <row r="239" spans="17:142" x14ac:dyDescent="0.2">
      <c r="Q239" s="1"/>
      <c r="R239" s="1"/>
      <c r="S239" s="1"/>
      <c r="T239" s="1"/>
      <c r="U239" s="1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  <c r="CN239" s="36"/>
      <c r="CO239" s="36"/>
      <c r="CP239" s="36"/>
      <c r="CQ239" s="36"/>
      <c r="CR239" s="36"/>
      <c r="CS239" s="36"/>
      <c r="CT239" s="36"/>
      <c r="CU239" s="36"/>
      <c r="CV239" s="36"/>
      <c r="CW239" s="36"/>
      <c r="CX239" s="36"/>
      <c r="CY239" s="36"/>
      <c r="CZ239" s="36"/>
      <c r="DA239" s="36"/>
      <c r="DB239" s="36"/>
      <c r="DC239" s="36"/>
      <c r="DD239" s="36"/>
      <c r="DE239" s="36"/>
      <c r="DF239" s="36"/>
      <c r="DG239" s="36"/>
      <c r="DH239" s="36"/>
      <c r="DI239" s="36"/>
      <c r="DJ239" s="36"/>
      <c r="DK239" s="36"/>
      <c r="DL239" s="36"/>
      <c r="DM239" s="36"/>
      <c r="DN239" s="36"/>
      <c r="DO239" s="36"/>
      <c r="DP239" s="36"/>
      <c r="DQ239" s="36"/>
      <c r="DR239" s="36"/>
      <c r="DS239" s="36"/>
      <c r="DT239" s="36"/>
      <c r="DU239" s="36"/>
      <c r="DV239" s="36"/>
      <c r="DW239" s="36"/>
      <c r="DX239" s="36"/>
      <c r="DY239" s="36"/>
      <c r="DZ239" s="36"/>
      <c r="EA239" s="36"/>
      <c r="EB239" s="36"/>
      <c r="EC239" s="36"/>
      <c r="ED239" s="36"/>
      <c r="EE239" s="36"/>
      <c r="EF239" s="36"/>
      <c r="EG239" s="36"/>
      <c r="EH239" s="36"/>
      <c r="EI239" s="36"/>
      <c r="EJ239" s="36"/>
      <c r="EK239" s="36"/>
      <c r="EL239" s="36"/>
    </row>
    <row r="240" spans="17:142" x14ac:dyDescent="0.2">
      <c r="Q240" s="1"/>
      <c r="R240" s="1"/>
      <c r="S240" s="1"/>
      <c r="T240" s="1"/>
      <c r="U240" s="1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  <c r="CN240" s="36"/>
      <c r="CO240" s="36"/>
      <c r="CP240" s="36"/>
      <c r="CQ240" s="36"/>
      <c r="CR240" s="36"/>
      <c r="CS240" s="36"/>
      <c r="CT240" s="36"/>
      <c r="CU240" s="36"/>
      <c r="CV240" s="36"/>
      <c r="CW240" s="36"/>
      <c r="CX240" s="36"/>
      <c r="CY240" s="36"/>
      <c r="CZ240" s="36"/>
      <c r="DA240" s="36"/>
      <c r="DB240" s="36"/>
      <c r="DC240" s="36"/>
      <c r="DD240" s="36"/>
      <c r="DE240" s="36"/>
      <c r="DF240" s="36"/>
      <c r="DG240" s="36"/>
      <c r="DH240" s="36"/>
      <c r="DI240" s="36"/>
      <c r="DJ240" s="36"/>
      <c r="DK240" s="36"/>
      <c r="DL240" s="36"/>
      <c r="DM240" s="36"/>
      <c r="DN240" s="36"/>
      <c r="DO240" s="36"/>
      <c r="DP240" s="36"/>
      <c r="DQ240" s="36"/>
      <c r="DR240" s="36"/>
      <c r="DS240" s="36"/>
      <c r="DT240" s="36"/>
      <c r="DU240" s="36"/>
      <c r="DV240" s="36"/>
      <c r="DW240" s="36"/>
      <c r="DX240" s="36"/>
      <c r="DY240" s="36"/>
      <c r="DZ240" s="36"/>
      <c r="EA240" s="36"/>
      <c r="EB240" s="36"/>
      <c r="EC240" s="36"/>
      <c r="ED240" s="36"/>
      <c r="EE240" s="36"/>
      <c r="EF240" s="36"/>
      <c r="EG240" s="36"/>
      <c r="EH240" s="36"/>
      <c r="EI240" s="36"/>
      <c r="EJ240" s="36"/>
      <c r="EK240" s="36"/>
      <c r="EL240" s="36"/>
    </row>
    <row r="241" spans="17:142" x14ac:dyDescent="0.2">
      <c r="Q241" s="1"/>
      <c r="R241" s="1"/>
      <c r="S241" s="1"/>
      <c r="T241" s="1"/>
      <c r="U241" s="1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  <c r="CN241" s="36"/>
      <c r="CO241" s="36"/>
      <c r="CP241" s="36"/>
      <c r="CQ241" s="36"/>
      <c r="CR241" s="36"/>
      <c r="CS241" s="36"/>
      <c r="CT241" s="36"/>
      <c r="CU241" s="36"/>
      <c r="CV241" s="36"/>
      <c r="CW241" s="36"/>
      <c r="CX241" s="36"/>
      <c r="CY241" s="36"/>
      <c r="CZ241" s="36"/>
      <c r="DA241" s="36"/>
      <c r="DB241" s="36"/>
      <c r="DC241" s="36"/>
      <c r="DD241" s="36"/>
      <c r="DE241" s="36"/>
      <c r="DF241" s="36"/>
      <c r="DG241" s="36"/>
      <c r="DH241" s="36"/>
      <c r="DI241" s="36"/>
      <c r="DJ241" s="36"/>
      <c r="DK241" s="36"/>
      <c r="DL241" s="36"/>
      <c r="DM241" s="36"/>
      <c r="DN241" s="36"/>
      <c r="DO241" s="36"/>
      <c r="DP241" s="36"/>
      <c r="DQ241" s="36"/>
      <c r="DR241" s="36"/>
      <c r="DS241" s="36"/>
      <c r="DT241" s="36"/>
      <c r="DU241" s="36"/>
      <c r="DV241" s="36"/>
      <c r="DW241" s="36"/>
      <c r="DX241" s="36"/>
      <c r="DY241" s="36"/>
      <c r="DZ241" s="36"/>
      <c r="EA241" s="36"/>
      <c r="EB241" s="36"/>
      <c r="EC241" s="36"/>
      <c r="ED241" s="36"/>
      <c r="EE241" s="36"/>
      <c r="EF241" s="36"/>
      <c r="EG241" s="36"/>
      <c r="EH241" s="36"/>
      <c r="EI241" s="36"/>
      <c r="EJ241" s="36"/>
      <c r="EK241" s="36"/>
      <c r="EL241" s="36"/>
    </row>
    <row r="242" spans="17:142" x14ac:dyDescent="0.2">
      <c r="Q242" s="1"/>
      <c r="R242" s="1"/>
      <c r="S242" s="1"/>
      <c r="T242" s="1"/>
      <c r="U242" s="1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  <c r="CN242" s="36"/>
      <c r="CO242" s="36"/>
      <c r="CP242" s="36"/>
      <c r="CQ242" s="36"/>
      <c r="CR242" s="36"/>
      <c r="CS242" s="36"/>
      <c r="CT242" s="36"/>
      <c r="CU242" s="36"/>
      <c r="CV242" s="36"/>
      <c r="CW242" s="36"/>
      <c r="CX242" s="36"/>
      <c r="CY242" s="36"/>
      <c r="CZ242" s="36"/>
      <c r="DA242" s="36"/>
      <c r="DB242" s="36"/>
      <c r="DC242" s="36"/>
      <c r="DD242" s="36"/>
      <c r="DE242" s="36"/>
      <c r="DF242" s="36"/>
      <c r="DG242" s="36"/>
      <c r="DH242" s="36"/>
      <c r="DI242" s="36"/>
      <c r="DJ242" s="36"/>
      <c r="DK242" s="36"/>
      <c r="DL242" s="36"/>
      <c r="DM242" s="36"/>
      <c r="DN242" s="36"/>
      <c r="DO242" s="36"/>
      <c r="DP242" s="36"/>
      <c r="DQ242" s="36"/>
      <c r="DR242" s="36"/>
      <c r="DS242" s="36"/>
      <c r="DT242" s="36"/>
      <c r="DU242" s="36"/>
      <c r="DV242" s="36"/>
      <c r="DW242" s="36"/>
      <c r="DX242" s="36"/>
      <c r="DY242" s="36"/>
      <c r="DZ242" s="36"/>
      <c r="EA242" s="36"/>
      <c r="EB242" s="36"/>
      <c r="EC242" s="36"/>
      <c r="ED242" s="36"/>
      <c r="EE242" s="36"/>
      <c r="EF242" s="36"/>
      <c r="EG242" s="36"/>
      <c r="EH242" s="36"/>
      <c r="EI242" s="36"/>
      <c r="EJ242" s="36"/>
      <c r="EK242" s="36"/>
      <c r="EL242" s="36"/>
    </row>
    <row r="243" spans="17:142" x14ac:dyDescent="0.2">
      <c r="Q243" s="1"/>
      <c r="R243" s="1"/>
      <c r="S243" s="1"/>
      <c r="T243" s="1"/>
      <c r="U243" s="1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  <c r="CN243" s="36"/>
      <c r="CO243" s="36"/>
      <c r="CP243" s="36"/>
      <c r="CQ243" s="36"/>
      <c r="CR243" s="36"/>
      <c r="CS243" s="36"/>
      <c r="CT243" s="36"/>
      <c r="CU243" s="36"/>
      <c r="CV243" s="36"/>
      <c r="CW243" s="36"/>
      <c r="CX243" s="36"/>
      <c r="CY243" s="36"/>
      <c r="CZ243" s="36"/>
      <c r="DA243" s="36"/>
      <c r="DB243" s="36"/>
      <c r="DC243" s="36"/>
      <c r="DD243" s="36"/>
      <c r="DE243" s="36"/>
      <c r="DF243" s="36"/>
      <c r="DG243" s="36"/>
      <c r="DH243" s="36"/>
      <c r="DI243" s="36"/>
      <c r="DJ243" s="36"/>
      <c r="DK243" s="36"/>
      <c r="DL243" s="36"/>
      <c r="DM243" s="36"/>
      <c r="DN243" s="36"/>
      <c r="DO243" s="36"/>
      <c r="DP243" s="36"/>
      <c r="DQ243" s="36"/>
      <c r="DR243" s="36"/>
      <c r="DS243" s="36"/>
      <c r="DT243" s="36"/>
      <c r="DU243" s="36"/>
      <c r="DV243" s="36"/>
      <c r="DW243" s="36"/>
      <c r="DX243" s="36"/>
      <c r="DY243" s="36"/>
      <c r="DZ243" s="36"/>
      <c r="EA243" s="36"/>
      <c r="EB243" s="36"/>
      <c r="EC243" s="36"/>
      <c r="ED243" s="36"/>
      <c r="EE243" s="36"/>
      <c r="EF243" s="36"/>
      <c r="EG243" s="36"/>
      <c r="EH243" s="36"/>
      <c r="EI243" s="36"/>
      <c r="EJ243" s="36"/>
      <c r="EK243" s="36"/>
      <c r="EL243" s="36"/>
    </row>
    <row r="244" spans="17:142" x14ac:dyDescent="0.2">
      <c r="Q244" s="1"/>
      <c r="R244" s="1"/>
      <c r="S244" s="1"/>
      <c r="T244" s="1"/>
      <c r="U244" s="1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  <c r="BU244" s="36"/>
      <c r="BV244" s="36"/>
      <c r="BW244" s="36"/>
      <c r="BX244" s="36"/>
      <c r="BY244" s="36"/>
      <c r="BZ244" s="36"/>
      <c r="CA244" s="36"/>
      <c r="CB244" s="36"/>
      <c r="CC244" s="36"/>
      <c r="CD244" s="36"/>
      <c r="CE244" s="36"/>
      <c r="CF244" s="36"/>
      <c r="CG244" s="36"/>
      <c r="CH244" s="36"/>
      <c r="CI244" s="36"/>
      <c r="CJ244" s="36"/>
      <c r="CK244" s="36"/>
      <c r="CL244" s="36"/>
      <c r="CM244" s="36"/>
      <c r="CN244" s="36"/>
      <c r="CO244" s="36"/>
      <c r="CP244" s="36"/>
      <c r="CQ244" s="36"/>
      <c r="CR244" s="36"/>
      <c r="CS244" s="36"/>
      <c r="CT244" s="36"/>
      <c r="CU244" s="36"/>
      <c r="CV244" s="36"/>
      <c r="CW244" s="36"/>
      <c r="CX244" s="36"/>
      <c r="CY244" s="36"/>
      <c r="CZ244" s="36"/>
      <c r="DA244" s="36"/>
      <c r="DB244" s="36"/>
      <c r="DC244" s="36"/>
      <c r="DD244" s="36"/>
      <c r="DE244" s="36"/>
      <c r="DF244" s="36"/>
      <c r="DG244" s="36"/>
      <c r="DH244" s="36"/>
      <c r="DI244" s="36"/>
      <c r="DJ244" s="36"/>
      <c r="DK244" s="36"/>
      <c r="DL244" s="36"/>
      <c r="DM244" s="36"/>
      <c r="DN244" s="36"/>
      <c r="DO244" s="36"/>
      <c r="DP244" s="36"/>
      <c r="DQ244" s="36"/>
      <c r="DR244" s="36"/>
      <c r="DS244" s="36"/>
      <c r="DT244" s="36"/>
      <c r="DU244" s="36"/>
      <c r="DV244" s="36"/>
      <c r="DW244" s="36"/>
      <c r="DX244" s="36"/>
      <c r="DY244" s="36"/>
      <c r="DZ244" s="36"/>
      <c r="EA244" s="36"/>
      <c r="EB244" s="36"/>
      <c r="EC244" s="36"/>
      <c r="ED244" s="36"/>
      <c r="EE244" s="36"/>
      <c r="EF244" s="36"/>
      <c r="EG244" s="36"/>
      <c r="EH244" s="36"/>
      <c r="EI244" s="36"/>
      <c r="EJ244" s="36"/>
      <c r="EK244" s="36"/>
      <c r="EL244" s="36"/>
    </row>
    <row r="245" spans="17:142" x14ac:dyDescent="0.2">
      <c r="Q245" s="1"/>
      <c r="R245" s="1"/>
      <c r="S245" s="1"/>
      <c r="T245" s="1"/>
      <c r="U245" s="1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  <c r="BU245" s="36"/>
      <c r="BV245" s="36"/>
      <c r="BW245" s="36"/>
      <c r="BX245" s="36"/>
      <c r="BY245" s="36"/>
      <c r="BZ245" s="36"/>
      <c r="CA245" s="36"/>
      <c r="CB245" s="36"/>
      <c r="CC245" s="36"/>
      <c r="CD245" s="36"/>
      <c r="CE245" s="36"/>
      <c r="CF245" s="36"/>
      <c r="CG245" s="36"/>
      <c r="CH245" s="36"/>
      <c r="CI245" s="36"/>
      <c r="CJ245" s="36"/>
      <c r="CK245" s="36"/>
      <c r="CL245" s="36"/>
      <c r="CM245" s="36"/>
      <c r="CN245" s="36"/>
      <c r="CO245" s="36"/>
      <c r="CP245" s="36"/>
      <c r="CQ245" s="36"/>
      <c r="CR245" s="36"/>
      <c r="CS245" s="36"/>
      <c r="CT245" s="36"/>
      <c r="CU245" s="36"/>
      <c r="CV245" s="36"/>
      <c r="CW245" s="36"/>
      <c r="CX245" s="36"/>
      <c r="CY245" s="36"/>
      <c r="CZ245" s="36"/>
      <c r="DA245" s="36"/>
      <c r="DB245" s="36"/>
      <c r="DC245" s="36"/>
      <c r="DD245" s="36"/>
      <c r="DE245" s="36"/>
      <c r="DF245" s="36"/>
      <c r="DG245" s="36"/>
      <c r="DH245" s="36"/>
      <c r="DI245" s="36"/>
      <c r="DJ245" s="36"/>
      <c r="DK245" s="36"/>
      <c r="DL245" s="36"/>
      <c r="DM245" s="36"/>
      <c r="DN245" s="36"/>
      <c r="DO245" s="36"/>
      <c r="DP245" s="36"/>
      <c r="DQ245" s="36"/>
      <c r="DR245" s="36"/>
      <c r="DS245" s="36"/>
      <c r="DT245" s="36"/>
      <c r="DU245" s="36"/>
      <c r="DV245" s="36"/>
      <c r="DW245" s="36"/>
      <c r="DX245" s="36"/>
      <c r="DY245" s="36"/>
      <c r="DZ245" s="36"/>
      <c r="EA245" s="36"/>
      <c r="EB245" s="36"/>
      <c r="EC245" s="36"/>
      <c r="ED245" s="36"/>
      <c r="EE245" s="36"/>
      <c r="EF245" s="36"/>
      <c r="EG245" s="36"/>
      <c r="EH245" s="36"/>
      <c r="EI245" s="36"/>
      <c r="EJ245" s="36"/>
      <c r="EK245" s="36"/>
      <c r="EL245" s="36"/>
    </row>
    <row r="246" spans="17:142" x14ac:dyDescent="0.2">
      <c r="Q246" s="1"/>
      <c r="R246" s="1"/>
      <c r="S246" s="1"/>
      <c r="T246" s="1"/>
      <c r="U246" s="1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/>
      <c r="BJ246" s="36"/>
      <c r="BK246" s="36"/>
      <c r="BL246" s="36"/>
      <c r="BM246" s="36"/>
      <c r="BN246" s="36"/>
      <c r="BO246" s="36"/>
      <c r="BP246" s="36"/>
      <c r="BQ246" s="36"/>
      <c r="BR246" s="36"/>
      <c r="BS246" s="36"/>
      <c r="BT246" s="36"/>
      <c r="BU246" s="36"/>
      <c r="BV246" s="36"/>
      <c r="BW246" s="36"/>
      <c r="BX246" s="36"/>
      <c r="BY246" s="36"/>
      <c r="BZ246" s="36"/>
      <c r="CA246" s="36"/>
      <c r="CB246" s="36"/>
      <c r="CC246" s="36"/>
      <c r="CD246" s="36"/>
      <c r="CE246" s="36"/>
      <c r="CF246" s="36"/>
      <c r="CG246" s="36"/>
      <c r="CH246" s="36"/>
      <c r="CI246" s="36"/>
      <c r="CJ246" s="36"/>
      <c r="CK246" s="36"/>
      <c r="CL246" s="36"/>
      <c r="CM246" s="36"/>
      <c r="CN246" s="36"/>
      <c r="CO246" s="36"/>
      <c r="CP246" s="36"/>
      <c r="CQ246" s="36"/>
      <c r="CR246" s="36"/>
      <c r="CS246" s="36"/>
      <c r="CT246" s="36"/>
      <c r="CU246" s="36"/>
      <c r="CV246" s="36"/>
      <c r="CW246" s="36"/>
      <c r="CX246" s="36"/>
      <c r="CY246" s="36"/>
      <c r="CZ246" s="36"/>
      <c r="DA246" s="36"/>
      <c r="DB246" s="36"/>
      <c r="DC246" s="36"/>
      <c r="DD246" s="36"/>
      <c r="DE246" s="36"/>
      <c r="DF246" s="36"/>
      <c r="DG246" s="36"/>
      <c r="DH246" s="36"/>
      <c r="DI246" s="36"/>
      <c r="DJ246" s="36"/>
      <c r="DK246" s="36"/>
      <c r="DL246" s="36"/>
      <c r="DM246" s="36"/>
      <c r="DN246" s="36"/>
      <c r="DO246" s="36"/>
      <c r="DP246" s="36"/>
      <c r="DQ246" s="36"/>
      <c r="DR246" s="36"/>
      <c r="DS246" s="36"/>
      <c r="DT246" s="36"/>
      <c r="DU246" s="36"/>
      <c r="DV246" s="36"/>
      <c r="DW246" s="36"/>
      <c r="DX246" s="36"/>
      <c r="DY246" s="36"/>
      <c r="DZ246" s="36"/>
      <c r="EA246" s="36"/>
      <c r="EB246" s="36"/>
      <c r="EC246" s="36"/>
      <c r="ED246" s="36"/>
      <c r="EE246" s="36"/>
      <c r="EF246" s="36"/>
      <c r="EG246" s="36"/>
      <c r="EH246" s="36"/>
      <c r="EI246" s="36"/>
      <c r="EJ246" s="36"/>
      <c r="EK246" s="36"/>
      <c r="EL246" s="36"/>
    </row>
    <row r="247" spans="17:142" x14ac:dyDescent="0.2">
      <c r="Q247" s="1"/>
      <c r="R247" s="1"/>
      <c r="S247" s="1"/>
      <c r="T247" s="1"/>
      <c r="U247" s="1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  <c r="BU247" s="36"/>
      <c r="BV247" s="36"/>
      <c r="BW247" s="36"/>
      <c r="BX247" s="36"/>
      <c r="BY247" s="36"/>
      <c r="BZ247" s="36"/>
      <c r="CA247" s="36"/>
      <c r="CB247" s="36"/>
      <c r="CC247" s="36"/>
      <c r="CD247" s="36"/>
      <c r="CE247" s="36"/>
      <c r="CF247" s="36"/>
      <c r="CG247" s="36"/>
      <c r="CH247" s="36"/>
      <c r="CI247" s="36"/>
      <c r="CJ247" s="36"/>
      <c r="CK247" s="36"/>
      <c r="CL247" s="36"/>
      <c r="CM247" s="36"/>
      <c r="CN247" s="36"/>
      <c r="CO247" s="36"/>
      <c r="CP247" s="36"/>
      <c r="CQ247" s="36"/>
      <c r="CR247" s="36"/>
      <c r="CS247" s="36"/>
      <c r="CT247" s="36"/>
      <c r="CU247" s="36"/>
      <c r="CV247" s="36"/>
      <c r="CW247" s="36"/>
      <c r="CX247" s="36"/>
      <c r="CY247" s="36"/>
      <c r="CZ247" s="36"/>
      <c r="DA247" s="36"/>
      <c r="DB247" s="36"/>
      <c r="DC247" s="36"/>
      <c r="DD247" s="36"/>
      <c r="DE247" s="36"/>
      <c r="DF247" s="36"/>
      <c r="DG247" s="36"/>
      <c r="DH247" s="36"/>
      <c r="DI247" s="36"/>
      <c r="DJ247" s="36"/>
      <c r="DK247" s="36"/>
      <c r="DL247" s="36"/>
      <c r="DM247" s="36"/>
      <c r="DN247" s="36"/>
      <c r="DO247" s="36"/>
      <c r="DP247" s="36"/>
      <c r="DQ247" s="36"/>
      <c r="DR247" s="36"/>
      <c r="DS247" s="36"/>
      <c r="DT247" s="36"/>
      <c r="DU247" s="36"/>
      <c r="DV247" s="36"/>
      <c r="DW247" s="36"/>
      <c r="DX247" s="36"/>
      <c r="DY247" s="36"/>
      <c r="DZ247" s="36"/>
      <c r="EA247" s="36"/>
      <c r="EB247" s="36"/>
      <c r="EC247" s="36"/>
      <c r="ED247" s="36"/>
      <c r="EE247" s="36"/>
      <c r="EF247" s="36"/>
      <c r="EG247" s="36"/>
      <c r="EH247" s="36"/>
      <c r="EI247" s="36"/>
      <c r="EJ247" s="36"/>
      <c r="EK247" s="36"/>
      <c r="EL247" s="36"/>
    </row>
    <row r="248" spans="17:142" x14ac:dyDescent="0.2">
      <c r="Q248" s="1"/>
      <c r="R248" s="1"/>
      <c r="S248" s="1"/>
      <c r="T248" s="1"/>
      <c r="U248" s="1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  <c r="BU248" s="36"/>
      <c r="BV248" s="36"/>
      <c r="BW248" s="36"/>
      <c r="BX248" s="36"/>
      <c r="BY248" s="36"/>
      <c r="BZ248" s="36"/>
      <c r="CA248" s="36"/>
      <c r="CB248" s="36"/>
      <c r="CC248" s="36"/>
      <c r="CD248" s="36"/>
      <c r="CE248" s="36"/>
      <c r="CF248" s="36"/>
      <c r="CG248" s="36"/>
      <c r="CH248" s="36"/>
      <c r="CI248" s="36"/>
      <c r="CJ248" s="36"/>
      <c r="CK248" s="36"/>
      <c r="CL248" s="36"/>
      <c r="CM248" s="36"/>
      <c r="CN248" s="36"/>
      <c r="CO248" s="36"/>
      <c r="CP248" s="36"/>
      <c r="CQ248" s="36"/>
      <c r="CR248" s="36"/>
      <c r="CS248" s="36"/>
      <c r="CT248" s="36"/>
      <c r="CU248" s="36"/>
      <c r="CV248" s="36"/>
      <c r="CW248" s="36"/>
      <c r="CX248" s="36"/>
      <c r="CY248" s="36"/>
      <c r="CZ248" s="36"/>
      <c r="DA248" s="36"/>
      <c r="DB248" s="36"/>
      <c r="DC248" s="36"/>
      <c r="DD248" s="36"/>
      <c r="DE248" s="36"/>
      <c r="DF248" s="36"/>
      <c r="DG248" s="36"/>
      <c r="DH248" s="36"/>
      <c r="DI248" s="36"/>
      <c r="DJ248" s="36"/>
      <c r="DK248" s="36"/>
      <c r="DL248" s="36"/>
      <c r="DM248" s="36"/>
      <c r="DN248" s="36"/>
      <c r="DO248" s="36"/>
      <c r="DP248" s="36"/>
      <c r="DQ248" s="36"/>
      <c r="DR248" s="36"/>
      <c r="DS248" s="36"/>
      <c r="DT248" s="36"/>
      <c r="DU248" s="36"/>
      <c r="DV248" s="36"/>
      <c r="DW248" s="36"/>
      <c r="DX248" s="36"/>
      <c r="DY248" s="36"/>
      <c r="DZ248" s="36"/>
      <c r="EA248" s="36"/>
      <c r="EB248" s="36"/>
      <c r="EC248" s="36"/>
      <c r="ED248" s="36"/>
      <c r="EE248" s="36"/>
      <c r="EF248" s="36"/>
      <c r="EG248" s="36"/>
      <c r="EH248" s="36"/>
      <c r="EI248" s="36"/>
      <c r="EJ248" s="36"/>
      <c r="EK248" s="36"/>
      <c r="EL248" s="36"/>
    </row>
    <row r="249" spans="17:142" x14ac:dyDescent="0.2">
      <c r="Q249" s="1"/>
      <c r="R249" s="1"/>
      <c r="S249" s="1"/>
      <c r="T249" s="1"/>
      <c r="U249" s="1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  <c r="BU249" s="36"/>
      <c r="BV249" s="36"/>
      <c r="BW249" s="36"/>
      <c r="BX249" s="36"/>
      <c r="BY249" s="36"/>
      <c r="BZ249" s="36"/>
      <c r="CA249" s="36"/>
      <c r="CB249" s="36"/>
      <c r="CC249" s="36"/>
      <c r="CD249" s="36"/>
      <c r="CE249" s="36"/>
      <c r="CF249" s="36"/>
      <c r="CG249" s="36"/>
      <c r="CH249" s="36"/>
      <c r="CI249" s="36"/>
      <c r="CJ249" s="36"/>
      <c r="CK249" s="36"/>
      <c r="CL249" s="36"/>
      <c r="CM249" s="36"/>
      <c r="CN249" s="36"/>
      <c r="CO249" s="36"/>
      <c r="CP249" s="36"/>
      <c r="CQ249" s="36"/>
      <c r="CR249" s="36"/>
      <c r="CS249" s="36"/>
      <c r="CT249" s="36"/>
      <c r="CU249" s="36"/>
      <c r="CV249" s="36"/>
      <c r="CW249" s="36"/>
      <c r="CX249" s="36"/>
      <c r="CY249" s="36"/>
      <c r="CZ249" s="36"/>
      <c r="DA249" s="36"/>
      <c r="DB249" s="36"/>
      <c r="DC249" s="36"/>
      <c r="DD249" s="36"/>
      <c r="DE249" s="36"/>
      <c r="DF249" s="36"/>
      <c r="DG249" s="36"/>
      <c r="DH249" s="36"/>
      <c r="DI249" s="36"/>
      <c r="DJ249" s="36"/>
      <c r="DK249" s="36"/>
      <c r="DL249" s="36"/>
      <c r="DM249" s="36"/>
      <c r="DN249" s="36"/>
      <c r="DO249" s="36"/>
      <c r="DP249" s="36"/>
      <c r="DQ249" s="36"/>
      <c r="DR249" s="36"/>
      <c r="DS249" s="36"/>
      <c r="DT249" s="36"/>
      <c r="DU249" s="36"/>
      <c r="DV249" s="36"/>
      <c r="DW249" s="36"/>
      <c r="DX249" s="36"/>
      <c r="DY249" s="36"/>
      <c r="DZ249" s="36"/>
      <c r="EA249" s="36"/>
      <c r="EB249" s="36"/>
      <c r="EC249" s="36"/>
      <c r="ED249" s="36"/>
      <c r="EE249" s="36"/>
      <c r="EF249" s="36"/>
      <c r="EG249" s="36"/>
      <c r="EH249" s="36"/>
      <c r="EI249" s="36"/>
      <c r="EJ249" s="36"/>
      <c r="EK249" s="36"/>
      <c r="EL249" s="36"/>
    </row>
    <row r="250" spans="17:142" x14ac:dyDescent="0.2">
      <c r="Q250" s="1"/>
      <c r="R250" s="1"/>
      <c r="S250" s="1"/>
      <c r="T250" s="1"/>
      <c r="U250" s="1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/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  <c r="BU250" s="36"/>
      <c r="BV250" s="36"/>
      <c r="BW250" s="36"/>
      <c r="BX250" s="36"/>
      <c r="BY250" s="36"/>
      <c r="BZ250" s="36"/>
      <c r="CA250" s="36"/>
      <c r="CB250" s="36"/>
      <c r="CC250" s="36"/>
      <c r="CD250" s="36"/>
      <c r="CE250" s="36"/>
      <c r="CF250" s="36"/>
      <c r="CG250" s="36"/>
      <c r="CH250" s="36"/>
      <c r="CI250" s="36"/>
      <c r="CJ250" s="36"/>
      <c r="CK250" s="36"/>
      <c r="CL250" s="36"/>
      <c r="CM250" s="36"/>
      <c r="CN250" s="36"/>
      <c r="CO250" s="36"/>
      <c r="CP250" s="36"/>
      <c r="CQ250" s="36"/>
      <c r="CR250" s="36"/>
      <c r="CS250" s="36"/>
      <c r="CT250" s="36"/>
      <c r="CU250" s="36"/>
      <c r="CV250" s="36"/>
      <c r="CW250" s="36"/>
      <c r="CX250" s="36"/>
      <c r="CY250" s="36"/>
      <c r="CZ250" s="36"/>
      <c r="DA250" s="36"/>
      <c r="DB250" s="36"/>
      <c r="DC250" s="36"/>
      <c r="DD250" s="36"/>
      <c r="DE250" s="36"/>
      <c r="DF250" s="36"/>
      <c r="DG250" s="36"/>
      <c r="DH250" s="36"/>
      <c r="DI250" s="36"/>
      <c r="DJ250" s="36"/>
      <c r="DK250" s="36"/>
      <c r="DL250" s="36"/>
      <c r="DM250" s="36"/>
      <c r="DN250" s="36"/>
      <c r="DO250" s="36"/>
      <c r="DP250" s="36"/>
      <c r="DQ250" s="36"/>
      <c r="DR250" s="36"/>
      <c r="DS250" s="36"/>
      <c r="DT250" s="36"/>
      <c r="DU250" s="36"/>
      <c r="DV250" s="36"/>
      <c r="DW250" s="36"/>
      <c r="DX250" s="36"/>
      <c r="DY250" s="36"/>
      <c r="DZ250" s="36"/>
      <c r="EA250" s="36"/>
      <c r="EB250" s="36"/>
      <c r="EC250" s="36"/>
      <c r="ED250" s="36"/>
      <c r="EE250" s="36"/>
      <c r="EF250" s="36"/>
      <c r="EG250" s="36"/>
      <c r="EH250" s="36"/>
      <c r="EI250" s="36"/>
      <c r="EJ250" s="36"/>
      <c r="EK250" s="36"/>
      <c r="EL250" s="36"/>
    </row>
    <row r="251" spans="17:142" x14ac:dyDescent="0.2">
      <c r="Q251" s="1"/>
      <c r="R251" s="1"/>
      <c r="S251" s="1"/>
      <c r="T251" s="1"/>
      <c r="U251" s="1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  <c r="CR251" s="36"/>
      <c r="CS251" s="36"/>
      <c r="CT251" s="36"/>
      <c r="CU251" s="36"/>
      <c r="CV251" s="36"/>
      <c r="CW251" s="36"/>
      <c r="CX251" s="36"/>
      <c r="CY251" s="36"/>
      <c r="CZ251" s="36"/>
      <c r="DA251" s="36"/>
      <c r="DB251" s="36"/>
      <c r="DC251" s="36"/>
      <c r="DD251" s="36"/>
      <c r="DE251" s="36"/>
      <c r="DF251" s="36"/>
      <c r="DG251" s="36"/>
      <c r="DH251" s="36"/>
      <c r="DI251" s="36"/>
      <c r="DJ251" s="36"/>
      <c r="DK251" s="36"/>
      <c r="DL251" s="36"/>
      <c r="DM251" s="36"/>
      <c r="DN251" s="36"/>
      <c r="DO251" s="36"/>
      <c r="DP251" s="36"/>
      <c r="DQ251" s="36"/>
      <c r="DR251" s="36"/>
      <c r="DS251" s="36"/>
      <c r="DT251" s="36"/>
      <c r="DU251" s="36"/>
      <c r="DV251" s="36"/>
      <c r="DW251" s="36"/>
      <c r="DX251" s="36"/>
      <c r="DY251" s="36"/>
      <c r="DZ251" s="36"/>
      <c r="EA251" s="36"/>
      <c r="EB251" s="36"/>
      <c r="EC251" s="36"/>
      <c r="ED251" s="36"/>
      <c r="EE251" s="36"/>
      <c r="EF251" s="36"/>
      <c r="EG251" s="36"/>
      <c r="EH251" s="36"/>
      <c r="EI251" s="36"/>
      <c r="EJ251" s="36"/>
      <c r="EK251" s="36"/>
      <c r="EL251" s="36"/>
    </row>
    <row r="252" spans="17:142" x14ac:dyDescent="0.2">
      <c r="Q252" s="1"/>
      <c r="R252" s="1"/>
      <c r="S252" s="1"/>
      <c r="T252" s="1"/>
      <c r="U252" s="1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</row>
    <row r="253" spans="17:142" x14ac:dyDescent="0.2">
      <c r="Q253" s="1"/>
      <c r="R253" s="1"/>
      <c r="S253" s="1"/>
      <c r="T253" s="1"/>
      <c r="U253" s="1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  <c r="BU253" s="36"/>
      <c r="BV253" s="36"/>
      <c r="BW253" s="36"/>
      <c r="BX253" s="36"/>
      <c r="BY253" s="36"/>
      <c r="BZ253" s="36"/>
      <c r="CA253" s="36"/>
      <c r="CB253" s="36"/>
      <c r="CC253" s="36"/>
      <c r="CD253" s="36"/>
      <c r="CE253" s="36"/>
      <c r="CF253" s="36"/>
      <c r="CG253" s="36"/>
      <c r="CH253" s="36"/>
      <c r="CI253" s="36"/>
      <c r="CJ253" s="36"/>
      <c r="CK253" s="36"/>
      <c r="CL253" s="36"/>
      <c r="CM253" s="36"/>
      <c r="CN253" s="36"/>
      <c r="CO253" s="36"/>
      <c r="CP253" s="36"/>
      <c r="CQ253" s="36"/>
      <c r="CR253" s="36"/>
      <c r="CS253" s="36"/>
      <c r="CT253" s="36"/>
      <c r="CU253" s="36"/>
      <c r="CV253" s="36"/>
      <c r="CW253" s="36"/>
      <c r="CX253" s="36"/>
      <c r="CY253" s="36"/>
      <c r="CZ253" s="36"/>
      <c r="DA253" s="36"/>
      <c r="DB253" s="36"/>
      <c r="DC253" s="36"/>
      <c r="DD253" s="36"/>
      <c r="DE253" s="36"/>
      <c r="DF253" s="36"/>
      <c r="DG253" s="36"/>
      <c r="DH253" s="36"/>
      <c r="DI253" s="36"/>
      <c r="DJ253" s="36"/>
      <c r="DK253" s="36"/>
      <c r="DL253" s="36"/>
      <c r="DM253" s="36"/>
      <c r="DN253" s="36"/>
      <c r="DO253" s="36"/>
      <c r="DP253" s="36"/>
      <c r="DQ253" s="36"/>
      <c r="DR253" s="36"/>
      <c r="DS253" s="36"/>
      <c r="DT253" s="36"/>
      <c r="DU253" s="36"/>
      <c r="DV253" s="36"/>
      <c r="DW253" s="36"/>
      <c r="DX253" s="36"/>
      <c r="DY253" s="36"/>
      <c r="DZ253" s="36"/>
      <c r="EA253" s="36"/>
      <c r="EB253" s="36"/>
      <c r="EC253" s="36"/>
      <c r="ED253" s="36"/>
      <c r="EE253" s="36"/>
      <c r="EF253" s="36"/>
      <c r="EG253" s="36"/>
      <c r="EH253" s="36"/>
      <c r="EI253" s="36"/>
      <c r="EJ253" s="36"/>
      <c r="EK253" s="36"/>
      <c r="EL253" s="36"/>
    </row>
    <row r="254" spans="17:142" x14ac:dyDescent="0.2">
      <c r="Q254" s="1"/>
      <c r="R254" s="1"/>
      <c r="S254" s="1"/>
      <c r="T254" s="1"/>
      <c r="U254" s="1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  <c r="BU254" s="36"/>
      <c r="BV254" s="36"/>
      <c r="BW254" s="36"/>
      <c r="BX254" s="36"/>
      <c r="BY254" s="36"/>
      <c r="BZ254" s="36"/>
      <c r="CA254" s="36"/>
      <c r="CB254" s="36"/>
      <c r="CC254" s="36"/>
      <c r="CD254" s="36"/>
      <c r="CE254" s="36"/>
      <c r="CF254" s="36"/>
      <c r="CG254" s="36"/>
      <c r="CH254" s="36"/>
      <c r="CI254" s="36"/>
      <c r="CJ254" s="36"/>
      <c r="CK254" s="36"/>
      <c r="CL254" s="36"/>
      <c r="CM254" s="36"/>
      <c r="CN254" s="36"/>
      <c r="CO254" s="36"/>
      <c r="CP254" s="36"/>
      <c r="CQ254" s="36"/>
      <c r="CR254" s="36"/>
      <c r="CS254" s="36"/>
      <c r="CT254" s="36"/>
      <c r="CU254" s="36"/>
      <c r="CV254" s="36"/>
      <c r="CW254" s="36"/>
      <c r="CX254" s="36"/>
      <c r="CY254" s="36"/>
      <c r="CZ254" s="36"/>
      <c r="DA254" s="36"/>
      <c r="DB254" s="36"/>
      <c r="DC254" s="36"/>
      <c r="DD254" s="36"/>
      <c r="DE254" s="36"/>
      <c r="DF254" s="36"/>
      <c r="DG254" s="36"/>
      <c r="DH254" s="36"/>
      <c r="DI254" s="36"/>
      <c r="DJ254" s="36"/>
      <c r="DK254" s="36"/>
      <c r="DL254" s="36"/>
      <c r="DM254" s="36"/>
      <c r="DN254" s="36"/>
      <c r="DO254" s="36"/>
      <c r="DP254" s="36"/>
      <c r="DQ254" s="36"/>
      <c r="DR254" s="36"/>
      <c r="DS254" s="36"/>
      <c r="DT254" s="36"/>
      <c r="DU254" s="36"/>
      <c r="DV254" s="36"/>
      <c r="DW254" s="36"/>
      <c r="DX254" s="36"/>
      <c r="DY254" s="36"/>
      <c r="DZ254" s="36"/>
      <c r="EA254" s="36"/>
      <c r="EB254" s="36"/>
      <c r="EC254" s="36"/>
      <c r="ED254" s="36"/>
      <c r="EE254" s="36"/>
      <c r="EF254" s="36"/>
      <c r="EG254" s="36"/>
      <c r="EH254" s="36"/>
      <c r="EI254" s="36"/>
      <c r="EJ254" s="36"/>
      <c r="EK254" s="36"/>
      <c r="EL254" s="36"/>
    </row>
    <row r="255" spans="17:142" x14ac:dyDescent="0.2">
      <c r="Q255" s="1"/>
      <c r="R255" s="1"/>
      <c r="S255" s="1"/>
      <c r="T255" s="1"/>
      <c r="U255" s="1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  <c r="BU255" s="36"/>
      <c r="BV255" s="36"/>
      <c r="BW255" s="36"/>
      <c r="BX255" s="36"/>
      <c r="BY255" s="36"/>
      <c r="BZ255" s="36"/>
      <c r="CA255" s="36"/>
      <c r="CB255" s="36"/>
      <c r="CC255" s="36"/>
      <c r="CD255" s="36"/>
      <c r="CE255" s="36"/>
      <c r="CF255" s="36"/>
      <c r="CG255" s="36"/>
      <c r="CH255" s="36"/>
      <c r="CI255" s="36"/>
      <c r="CJ255" s="36"/>
      <c r="CK255" s="36"/>
      <c r="CL255" s="36"/>
      <c r="CM255" s="36"/>
      <c r="CN255" s="36"/>
      <c r="CO255" s="36"/>
      <c r="CP255" s="36"/>
      <c r="CQ255" s="36"/>
      <c r="CR255" s="36"/>
      <c r="CS255" s="36"/>
      <c r="CT255" s="36"/>
      <c r="CU255" s="36"/>
      <c r="CV255" s="36"/>
      <c r="CW255" s="36"/>
      <c r="CX255" s="36"/>
      <c r="CY255" s="36"/>
      <c r="CZ255" s="36"/>
      <c r="DA255" s="36"/>
      <c r="DB255" s="36"/>
      <c r="DC255" s="36"/>
      <c r="DD255" s="36"/>
      <c r="DE255" s="36"/>
      <c r="DF255" s="36"/>
      <c r="DG255" s="36"/>
      <c r="DH255" s="36"/>
      <c r="DI255" s="36"/>
      <c r="DJ255" s="36"/>
      <c r="DK255" s="36"/>
      <c r="DL255" s="36"/>
      <c r="DM255" s="36"/>
      <c r="DN255" s="36"/>
      <c r="DO255" s="36"/>
      <c r="DP255" s="36"/>
      <c r="DQ255" s="36"/>
      <c r="DR255" s="36"/>
      <c r="DS255" s="36"/>
      <c r="DT255" s="36"/>
      <c r="DU255" s="36"/>
      <c r="DV255" s="36"/>
      <c r="DW255" s="36"/>
      <c r="DX255" s="36"/>
      <c r="DY255" s="36"/>
      <c r="DZ255" s="36"/>
      <c r="EA255" s="36"/>
      <c r="EB255" s="36"/>
      <c r="EC255" s="36"/>
      <c r="ED255" s="36"/>
      <c r="EE255" s="36"/>
      <c r="EF255" s="36"/>
      <c r="EG255" s="36"/>
      <c r="EH255" s="36"/>
      <c r="EI255" s="36"/>
      <c r="EJ255" s="36"/>
      <c r="EK255" s="36"/>
      <c r="EL255" s="36"/>
    </row>
    <row r="256" spans="17:142" x14ac:dyDescent="0.2">
      <c r="Q256" s="1"/>
      <c r="R256" s="1"/>
      <c r="S256" s="1"/>
      <c r="T256" s="1"/>
      <c r="U256" s="1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  <c r="BU256" s="36"/>
      <c r="BV256" s="36"/>
      <c r="BW256" s="36"/>
      <c r="BX256" s="36"/>
      <c r="BY256" s="36"/>
      <c r="BZ256" s="36"/>
      <c r="CA256" s="36"/>
      <c r="CB256" s="36"/>
      <c r="CC256" s="36"/>
      <c r="CD256" s="36"/>
      <c r="CE256" s="36"/>
      <c r="CF256" s="36"/>
      <c r="CG256" s="36"/>
      <c r="CH256" s="36"/>
      <c r="CI256" s="36"/>
      <c r="CJ256" s="36"/>
      <c r="CK256" s="36"/>
      <c r="CL256" s="36"/>
      <c r="CM256" s="36"/>
      <c r="CN256" s="36"/>
      <c r="CO256" s="36"/>
      <c r="CP256" s="36"/>
      <c r="CQ256" s="36"/>
      <c r="CR256" s="36"/>
      <c r="CS256" s="36"/>
      <c r="CT256" s="36"/>
      <c r="CU256" s="36"/>
      <c r="CV256" s="36"/>
      <c r="CW256" s="36"/>
      <c r="CX256" s="36"/>
      <c r="CY256" s="36"/>
      <c r="CZ256" s="36"/>
      <c r="DA256" s="36"/>
      <c r="DB256" s="36"/>
      <c r="DC256" s="36"/>
      <c r="DD256" s="36"/>
      <c r="DE256" s="36"/>
      <c r="DF256" s="36"/>
      <c r="DG256" s="36"/>
      <c r="DH256" s="36"/>
      <c r="DI256" s="36"/>
      <c r="DJ256" s="36"/>
      <c r="DK256" s="36"/>
      <c r="DL256" s="36"/>
      <c r="DM256" s="36"/>
      <c r="DN256" s="36"/>
      <c r="DO256" s="36"/>
      <c r="DP256" s="36"/>
      <c r="DQ256" s="36"/>
      <c r="DR256" s="36"/>
      <c r="DS256" s="36"/>
      <c r="DT256" s="36"/>
      <c r="DU256" s="36"/>
      <c r="DV256" s="36"/>
      <c r="DW256" s="36"/>
      <c r="DX256" s="36"/>
      <c r="DY256" s="36"/>
      <c r="DZ256" s="36"/>
      <c r="EA256" s="36"/>
      <c r="EB256" s="36"/>
      <c r="EC256" s="36"/>
      <c r="ED256" s="36"/>
      <c r="EE256" s="36"/>
      <c r="EF256" s="36"/>
      <c r="EG256" s="36"/>
      <c r="EH256" s="36"/>
      <c r="EI256" s="36"/>
      <c r="EJ256" s="36"/>
      <c r="EK256" s="36"/>
      <c r="EL256" s="36"/>
    </row>
    <row r="257" spans="17:142" x14ac:dyDescent="0.2">
      <c r="Q257" s="1"/>
      <c r="R257" s="1"/>
      <c r="S257" s="1"/>
      <c r="T257" s="1"/>
      <c r="U257" s="1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  <c r="BU257" s="36"/>
      <c r="BV257" s="36"/>
      <c r="BW257" s="36"/>
      <c r="BX257" s="36"/>
      <c r="BY257" s="36"/>
      <c r="BZ257" s="36"/>
      <c r="CA257" s="36"/>
      <c r="CB257" s="36"/>
      <c r="CC257" s="36"/>
      <c r="CD257" s="36"/>
      <c r="CE257" s="36"/>
      <c r="CF257" s="36"/>
      <c r="CG257" s="36"/>
      <c r="CH257" s="36"/>
      <c r="CI257" s="36"/>
      <c r="CJ257" s="36"/>
      <c r="CK257" s="36"/>
      <c r="CL257" s="36"/>
      <c r="CM257" s="36"/>
      <c r="CN257" s="36"/>
      <c r="CO257" s="36"/>
      <c r="CP257" s="36"/>
      <c r="CQ257" s="36"/>
      <c r="CR257" s="36"/>
      <c r="CS257" s="36"/>
      <c r="CT257" s="36"/>
      <c r="CU257" s="36"/>
      <c r="CV257" s="36"/>
      <c r="CW257" s="36"/>
      <c r="CX257" s="36"/>
      <c r="CY257" s="36"/>
      <c r="CZ257" s="36"/>
      <c r="DA257" s="36"/>
      <c r="DB257" s="36"/>
      <c r="DC257" s="36"/>
      <c r="DD257" s="36"/>
      <c r="DE257" s="36"/>
      <c r="DF257" s="36"/>
      <c r="DG257" s="36"/>
      <c r="DH257" s="36"/>
      <c r="DI257" s="36"/>
      <c r="DJ257" s="36"/>
      <c r="DK257" s="36"/>
      <c r="DL257" s="36"/>
      <c r="DM257" s="36"/>
      <c r="DN257" s="36"/>
      <c r="DO257" s="36"/>
      <c r="DP257" s="36"/>
      <c r="DQ257" s="36"/>
      <c r="DR257" s="36"/>
      <c r="DS257" s="36"/>
      <c r="DT257" s="36"/>
      <c r="DU257" s="36"/>
      <c r="DV257" s="36"/>
      <c r="DW257" s="36"/>
      <c r="DX257" s="36"/>
      <c r="DY257" s="36"/>
      <c r="DZ257" s="36"/>
      <c r="EA257" s="36"/>
      <c r="EB257" s="36"/>
      <c r="EC257" s="36"/>
      <c r="ED257" s="36"/>
      <c r="EE257" s="36"/>
      <c r="EF257" s="36"/>
      <c r="EG257" s="36"/>
      <c r="EH257" s="36"/>
      <c r="EI257" s="36"/>
      <c r="EJ257" s="36"/>
      <c r="EK257" s="36"/>
      <c r="EL257" s="36"/>
    </row>
    <row r="258" spans="17:142" x14ac:dyDescent="0.2">
      <c r="Q258" s="1"/>
      <c r="R258" s="1"/>
      <c r="S258" s="1"/>
      <c r="T258" s="1"/>
      <c r="U258" s="1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  <c r="BU258" s="36"/>
      <c r="BV258" s="36"/>
      <c r="BW258" s="36"/>
      <c r="BX258" s="36"/>
      <c r="BY258" s="36"/>
      <c r="BZ258" s="36"/>
      <c r="CA258" s="36"/>
      <c r="CB258" s="36"/>
      <c r="CC258" s="36"/>
      <c r="CD258" s="36"/>
      <c r="CE258" s="36"/>
      <c r="CF258" s="36"/>
      <c r="CG258" s="36"/>
      <c r="CH258" s="36"/>
      <c r="CI258" s="36"/>
      <c r="CJ258" s="36"/>
      <c r="CK258" s="36"/>
      <c r="CL258" s="36"/>
      <c r="CM258" s="36"/>
      <c r="CN258" s="36"/>
      <c r="CO258" s="36"/>
      <c r="CP258" s="36"/>
      <c r="CQ258" s="36"/>
      <c r="CR258" s="36"/>
      <c r="CS258" s="36"/>
      <c r="CT258" s="36"/>
      <c r="CU258" s="36"/>
      <c r="CV258" s="36"/>
      <c r="CW258" s="36"/>
      <c r="CX258" s="36"/>
      <c r="CY258" s="36"/>
      <c r="CZ258" s="36"/>
      <c r="DA258" s="36"/>
      <c r="DB258" s="36"/>
      <c r="DC258" s="36"/>
      <c r="DD258" s="36"/>
      <c r="DE258" s="36"/>
      <c r="DF258" s="36"/>
      <c r="DG258" s="36"/>
      <c r="DH258" s="36"/>
      <c r="DI258" s="36"/>
      <c r="DJ258" s="36"/>
      <c r="DK258" s="36"/>
      <c r="DL258" s="36"/>
      <c r="DM258" s="36"/>
      <c r="DN258" s="36"/>
      <c r="DO258" s="36"/>
      <c r="DP258" s="36"/>
      <c r="DQ258" s="36"/>
      <c r="DR258" s="36"/>
      <c r="DS258" s="36"/>
      <c r="DT258" s="36"/>
      <c r="DU258" s="36"/>
      <c r="DV258" s="36"/>
      <c r="DW258" s="36"/>
      <c r="DX258" s="36"/>
      <c r="DY258" s="36"/>
      <c r="DZ258" s="36"/>
      <c r="EA258" s="36"/>
      <c r="EB258" s="36"/>
      <c r="EC258" s="36"/>
      <c r="ED258" s="36"/>
      <c r="EE258" s="36"/>
      <c r="EF258" s="36"/>
      <c r="EG258" s="36"/>
      <c r="EH258" s="36"/>
      <c r="EI258" s="36"/>
      <c r="EJ258" s="36"/>
      <c r="EK258" s="36"/>
      <c r="EL258" s="36"/>
    </row>
    <row r="259" spans="17:142" x14ac:dyDescent="0.2">
      <c r="Q259" s="1"/>
      <c r="R259" s="1"/>
      <c r="S259" s="1"/>
      <c r="T259" s="1"/>
      <c r="U259" s="1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  <c r="BU259" s="36"/>
      <c r="BV259" s="36"/>
      <c r="BW259" s="36"/>
      <c r="BX259" s="36"/>
      <c r="BY259" s="36"/>
      <c r="BZ259" s="36"/>
      <c r="CA259" s="36"/>
      <c r="CB259" s="36"/>
      <c r="CC259" s="36"/>
      <c r="CD259" s="36"/>
      <c r="CE259" s="36"/>
      <c r="CF259" s="36"/>
      <c r="CG259" s="36"/>
      <c r="CH259" s="36"/>
      <c r="CI259" s="36"/>
      <c r="CJ259" s="36"/>
      <c r="CK259" s="36"/>
      <c r="CL259" s="36"/>
      <c r="CM259" s="36"/>
      <c r="CN259" s="36"/>
      <c r="CO259" s="36"/>
      <c r="CP259" s="36"/>
      <c r="CQ259" s="36"/>
      <c r="CR259" s="36"/>
      <c r="CS259" s="36"/>
      <c r="CT259" s="36"/>
      <c r="CU259" s="36"/>
      <c r="CV259" s="36"/>
      <c r="CW259" s="36"/>
      <c r="CX259" s="36"/>
      <c r="CY259" s="36"/>
      <c r="CZ259" s="36"/>
      <c r="DA259" s="36"/>
      <c r="DB259" s="36"/>
      <c r="DC259" s="36"/>
      <c r="DD259" s="36"/>
      <c r="DE259" s="36"/>
      <c r="DF259" s="36"/>
      <c r="DG259" s="36"/>
      <c r="DH259" s="36"/>
      <c r="DI259" s="36"/>
      <c r="DJ259" s="36"/>
      <c r="DK259" s="36"/>
      <c r="DL259" s="36"/>
      <c r="DM259" s="36"/>
      <c r="DN259" s="36"/>
      <c r="DO259" s="36"/>
      <c r="DP259" s="36"/>
      <c r="DQ259" s="36"/>
      <c r="DR259" s="36"/>
      <c r="DS259" s="36"/>
      <c r="DT259" s="36"/>
      <c r="DU259" s="36"/>
      <c r="DV259" s="36"/>
      <c r="DW259" s="36"/>
      <c r="DX259" s="36"/>
      <c r="DY259" s="36"/>
      <c r="DZ259" s="36"/>
      <c r="EA259" s="36"/>
      <c r="EB259" s="36"/>
      <c r="EC259" s="36"/>
      <c r="ED259" s="36"/>
      <c r="EE259" s="36"/>
      <c r="EF259" s="36"/>
      <c r="EG259" s="36"/>
      <c r="EH259" s="36"/>
      <c r="EI259" s="36"/>
      <c r="EJ259" s="36"/>
      <c r="EK259" s="36"/>
      <c r="EL259" s="36"/>
    </row>
    <row r="260" spans="17:142" x14ac:dyDescent="0.2">
      <c r="Q260" s="1"/>
      <c r="R260" s="1"/>
      <c r="S260" s="1"/>
      <c r="T260" s="1"/>
      <c r="U260" s="1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/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  <c r="BU260" s="36"/>
      <c r="BV260" s="36"/>
      <c r="BW260" s="36"/>
      <c r="BX260" s="36"/>
      <c r="BY260" s="36"/>
      <c r="BZ260" s="36"/>
      <c r="CA260" s="36"/>
      <c r="CB260" s="36"/>
      <c r="CC260" s="36"/>
      <c r="CD260" s="36"/>
      <c r="CE260" s="36"/>
      <c r="CF260" s="36"/>
      <c r="CG260" s="36"/>
      <c r="CH260" s="36"/>
      <c r="CI260" s="36"/>
      <c r="CJ260" s="36"/>
      <c r="CK260" s="36"/>
      <c r="CL260" s="36"/>
      <c r="CM260" s="36"/>
      <c r="CN260" s="36"/>
      <c r="CO260" s="36"/>
      <c r="CP260" s="36"/>
      <c r="CQ260" s="36"/>
      <c r="CR260" s="36"/>
      <c r="CS260" s="36"/>
      <c r="CT260" s="36"/>
      <c r="CU260" s="36"/>
      <c r="CV260" s="36"/>
      <c r="CW260" s="36"/>
      <c r="CX260" s="36"/>
      <c r="CY260" s="36"/>
      <c r="CZ260" s="36"/>
      <c r="DA260" s="36"/>
      <c r="DB260" s="36"/>
      <c r="DC260" s="36"/>
      <c r="DD260" s="36"/>
      <c r="DE260" s="36"/>
      <c r="DF260" s="36"/>
      <c r="DG260" s="36"/>
      <c r="DH260" s="36"/>
      <c r="DI260" s="36"/>
      <c r="DJ260" s="36"/>
      <c r="DK260" s="36"/>
      <c r="DL260" s="36"/>
      <c r="DM260" s="36"/>
      <c r="DN260" s="36"/>
      <c r="DO260" s="36"/>
      <c r="DP260" s="36"/>
      <c r="DQ260" s="36"/>
      <c r="DR260" s="36"/>
      <c r="DS260" s="36"/>
      <c r="DT260" s="36"/>
      <c r="DU260" s="36"/>
      <c r="DV260" s="36"/>
      <c r="DW260" s="36"/>
      <c r="DX260" s="36"/>
      <c r="DY260" s="36"/>
      <c r="DZ260" s="36"/>
      <c r="EA260" s="36"/>
      <c r="EB260" s="36"/>
      <c r="EC260" s="36"/>
      <c r="ED260" s="36"/>
      <c r="EE260" s="36"/>
      <c r="EF260" s="36"/>
      <c r="EG260" s="36"/>
      <c r="EH260" s="36"/>
      <c r="EI260" s="36"/>
      <c r="EJ260" s="36"/>
      <c r="EK260" s="36"/>
      <c r="EL260" s="36"/>
    </row>
    <row r="261" spans="17:142" x14ac:dyDescent="0.2">
      <c r="Q261" s="1"/>
      <c r="R261" s="1"/>
      <c r="S261" s="1"/>
      <c r="T261" s="1"/>
      <c r="U261" s="1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  <c r="BU261" s="36"/>
      <c r="BV261" s="36"/>
      <c r="BW261" s="36"/>
      <c r="BX261" s="36"/>
      <c r="BY261" s="36"/>
      <c r="BZ261" s="36"/>
      <c r="CA261" s="36"/>
      <c r="CB261" s="36"/>
      <c r="CC261" s="36"/>
      <c r="CD261" s="36"/>
      <c r="CE261" s="36"/>
      <c r="CF261" s="36"/>
      <c r="CG261" s="36"/>
      <c r="CH261" s="36"/>
      <c r="CI261" s="36"/>
      <c r="CJ261" s="36"/>
      <c r="CK261" s="36"/>
      <c r="CL261" s="36"/>
      <c r="CM261" s="36"/>
      <c r="CN261" s="36"/>
      <c r="CO261" s="36"/>
      <c r="CP261" s="36"/>
      <c r="CQ261" s="36"/>
      <c r="CR261" s="36"/>
      <c r="CS261" s="36"/>
      <c r="CT261" s="36"/>
      <c r="CU261" s="36"/>
      <c r="CV261" s="36"/>
      <c r="CW261" s="36"/>
      <c r="CX261" s="36"/>
      <c r="CY261" s="36"/>
      <c r="CZ261" s="36"/>
      <c r="DA261" s="36"/>
      <c r="DB261" s="36"/>
      <c r="DC261" s="36"/>
      <c r="DD261" s="36"/>
      <c r="DE261" s="36"/>
      <c r="DF261" s="36"/>
      <c r="DG261" s="36"/>
      <c r="DH261" s="36"/>
      <c r="DI261" s="36"/>
      <c r="DJ261" s="36"/>
      <c r="DK261" s="36"/>
      <c r="DL261" s="36"/>
      <c r="DM261" s="36"/>
      <c r="DN261" s="36"/>
      <c r="DO261" s="36"/>
      <c r="DP261" s="36"/>
      <c r="DQ261" s="36"/>
      <c r="DR261" s="36"/>
      <c r="DS261" s="36"/>
      <c r="DT261" s="36"/>
      <c r="DU261" s="36"/>
      <c r="DV261" s="36"/>
      <c r="DW261" s="36"/>
      <c r="DX261" s="36"/>
      <c r="DY261" s="36"/>
      <c r="DZ261" s="36"/>
      <c r="EA261" s="36"/>
      <c r="EB261" s="36"/>
      <c r="EC261" s="36"/>
      <c r="ED261" s="36"/>
      <c r="EE261" s="36"/>
      <c r="EF261" s="36"/>
      <c r="EG261" s="36"/>
      <c r="EH261" s="36"/>
      <c r="EI261" s="36"/>
      <c r="EJ261" s="36"/>
      <c r="EK261" s="36"/>
      <c r="EL261" s="36"/>
    </row>
    <row r="262" spans="17:142" x14ac:dyDescent="0.2">
      <c r="Q262" s="1"/>
      <c r="R262" s="1"/>
      <c r="S262" s="1"/>
      <c r="T262" s="1"/>
      <c r="U262" s="1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  <c r="BU262" s="36"/>
      <c r="BV262" s="36"/>
      <c r="BW262" s="36"/>
      <c r="BX262" s="36"/>
      <c r="BY262" s="36"/>
      <c r="BZ262" s="36"/>
      <c r="CA262" s="36"/>
      <c r="CB262" s="36"/>
      <c r="CC262" s="36"/>
      <c r="CD262" s="36"/>
      <c r="CE262" s="36"/>
      <c r="CF262" s="36"/>
      <c r="CG262" s="36"/>
      <c r="CH262" s="36"/>
      <c r="CI262" s="36"/>
      <c r="CJ262" s="36"/>
      <c r="CK262" s="36"/>
      <c r="CL262" s="36"/>
      <c r="CM262" s="36"/>
      <c r="CN262" s="36"/>
      <c r="CO262" s="36"/>
      <c r="CP262" s="36"/>
      <c r="CQ262" s="36"/>
      <c r="CR262" s="36"/>
      <c r="CS262" s="36"/>
      <c r="CT262" s="36"/>
      <c r="CU262" s="36"/>
      <c r="CV262" s="36"/>
      <c r="CW262" s="36"/>
      <c r="CX262" s="36"/>
      <c r="CY262" s="36"/>
      <c r="CZ262" s="36"/>
      <c r="DA262" s="36"/>
      <c r="DB262" s="36"/>
      <c r="DC262" s="36"/>
      <c r="DD262" s="36"/>
      <c r="DE262" s="36"/>
      <c r="DF262" s="36"/>
      <c r="DG262" s="36"/>
      <c r="DH262" s="36"/>
      <c r="DI262" s="36"/>
      <c r="DJ262" s="36"/>
      <c r="DK262" s="36"/>
      <c r="DL262" s="36"/>
      <c r="DM262" s="36"/>
      <c r="DN262" s="36"/>
      <c r="DO262" s="36"/>
      <c r="DP262" s="36"/>
      <c r="DQ262" s="36"/>
      <c r="DR262" s="36"/>
      <c r="DS262" s="36"/>
      <c r="DT262" s="36"/>
      <c r="DU262" s="36"/>
      <c r="DV262" s="36"/>
      <c r="DW262" s="36"/>
      <c r="DX262" s="36"/>
      <c r="DY262" s="36"/>
      <c r="DZ262" s="36"/>
      <c r="EA262" s="36"/>
      <c r="EB262" s="36"/>
      <c r="EC262" s="36"/>
      <c r="ED262" s="36"/>
      <c r="EE262" s="36"/>
      <c r="EF262" s="36"/>
      <c r="EG262" s="36"/>
      <c r="EH262" s="36"/>
      <c r="EI262" s="36"/>
      <c r="EJ262" s="36"/>
      <c r="EK262" s="36"/>
      <c r="EL262" s="36"/>
    </row>
    <row r="263" spans="17:142" x14ac:dyDescent="0.2">
      <c r="Q263" s="1"/>
      <c r="R263" s="1"/>
      <c r="S263" s="1"/>
      <c r="T263" s="1"/>
      <c r="U263" s="1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  <c r="BU263" s="36"/>
      <c r="BV263" s="36"/>
      <c r="BW263" s="36"/>
      <c r="BX263" s="36"/>
      <c r="BY263" s="36"/>
      <c r="BZ263" s="36"/>
      <c r="CA263" s="36"/>
      <c r="CB263" s="36"/>
      <c r="CC263" s="36"/>
      <c r="CD263" s="36"/>
      <c r="CE263" s="36"/>
      <c r="CF263" s="36"/>
      <c r="CG263" s="36"/>
      <c r="CH263" s="36"/>
      <c r="CI263" s="36"/>
      <c r="CJ263" s="36"/>
      <c r="CK263" s="36"/>
      <c r="CL263" s="36"/>
      <c r="CM263" s="36"/>
      <c r="CN263" s="36"/>
      <c r="CO263" s="36"/>
      <c r="CP263" s="36"/>
      <c r="CQ263" s="36"/>
      <c r="CR263" s="36"/>
      <c r="CS263" s="36"/>
      <c r="CT263" s="36"/>
      <c r="CU263" s="36"/>
      <c r="CV263" s="36"/>
      <c r="CW263" s="36"/>
      <c r="CX263" s="36"/>
      <c r="CY263" s="36"/>
      <c r="CZ263" s="36"/>
      <c r="DA263" s="36"/>
      <c r="DB263" s="36"/>
      <c r="DC263" s="36"/>
      <c r="DD263" s="36"/>
      <c r="DE263" s="36"/>
      <c r="DF263" s="36"/>
      <c r="DG263" s="36"/>
      <c r="DH263" s="36"/>
      <c r="DI263" s="36"/>
      <c r="DJ263" s="36"/>
      <c r="DK263" s="36"/>
      <c r="DL263" s="36"/>
      <c r="DM263" s="36"/>
      <c r="DN263" s="36"/>
      <c r="DO263" s="36"/>
      <c r="DP263" s="36"/>
      <c r="DQ263" s="36"/>
      <c r="DR263" s="36"/>
      <c r="DS263" s="36"/>
      <c r="DT263" s="36"/>
      <c r="DU263" s="36"/>
      <c r="DV263" s="36"/>
      <c r="DW263" s="36"/>
      <c r="DX263" s="36"/>
      <c r="DY263" s="36"/>
      <c r="DZ263" s="36"/>
      <c r="EA263" s="36"/>
      <c r="EB263" s="36"/>
      <c r="EC263" s="36"/>
      <c r="ED263" s="36"/>
      <c r="EE263" s="36"/>
      <c r="EF263" s="36"/>
      <c r="EG263" s="36"/>
      <c r="EH263" s="36"/>
      <c r="EI263" s="36"/>
      <c r="EJ263" s="36"/>
      <c r="EK263" s="36"/>
      <c r="EL263" s="36"/>
    </row>
    <row r="264" spans="17:142" x14ac:dyDescent="0.2">
      <c r="Q264" s="1"/>
      <c r="R264" s="1"/>
      <c r="S264" s="1"/>
      <c r="T264" s="1"/>
      <c r="U264" s="1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  <c r="BU264" s="36"/>
      <c r="BV264" s="36"/>
      <c r="BW264" s="36"/>
      <c r="BX264" s="36"/>
      <c r="BY264" s="36"/>
      <c r="BZ264" s="36"/>
      <c r="CA264" s="36"/>
      <c r="CB264" s="36"/>
      <c r="CC264" s="36"/>
      <c r="CD264" s="36"/>
      <c r="CE264" s="36"/>
      <c r="CF264" s="36"/>
      <c r="CG264" s="36"/>
      <c r="CH264" s="36"/>
      <c r="CI264" s="36"/>
      <c r="CJ264" s="36"/>
      <c r="CK264" s="36"/>
      <c r="CL264" s="36"/>
      <c r="CM264" s="36"/>
      <c r="CN264" s="36"/>
      <c r="CO264" s="36"/>
      <c r="CP264" s="36"/>
      <c r="CQ264" s="36"/>
      <c r="CR264" s="36"/>
      <c r="CS264" s="36"/>
      <c r="CT264" s="36"/>
      <c r="CU264" s="36"/>
      <c r="CV264" s="36"/>
      <c r="CW264" s="36"/>
      <c r="CX264" s="36"/>
      <c r="CY264" s="36"/>
      <c r="CZ264" s="36"/>
      <c r="DA264" s="36"/>
      <c r="DB264" s="36"/>
      <c r="DC264" s="36"/>
      <c r="DD264" s="36"/>
      <c r="DE264" s="36"/>
      <c r="DF264" s="36"/>
      <c r="DG264" s="36"/>
      <c r="DH264" s="36"/>
      <c r="DI264" s="36"/>
      <c r="DJ264" s="36"/>
      <c r="DK264" s="36"/>
      <c r="DL264" s="36"/>
      <c r="DM264" s="36"/>
      <c r="DN264" s="36"/>
      <c r="DO264" s="36"/>
      <c r="DP264" s="36"/>
      <c r="DQ264" s="36"/>
      <c r="DR264" s="36"/>
      <c r="DS264" s="36"/>
      <c r="DT264" s="36"/>
      <c r="DU264" s="36"/>
      <c r="DV264" s="36"/>
      <c r="DW264" s="36"/>
      <c r="DX264" s="36"/>
      <c r="DY264" s="36"/>
      <c r="DZ264" s="36"/>
      <c r="EA264" s="36"/>
      <c r="EB264" s="36"/>
      <c r="EC264" s="36"/>
      <c r="ED264" s="36"/>
      <c r="EE264" s="36"/>
      <c r="EF264" s="36"/>
      <c r="EG264" s="36"/>
      <c r="EH264" s="36"/>
      <c r="EI264" s="36"/>
      <c r="EJ264" s="36"/>
      <c r="EK264" s="36"/>
      <c r="EL264" s="36"/>
    </row>
    <row r="265" spans="17:142" x14ac:dyDescent="0.2">
      <c r="Q265" s="1"/>
      <c r="R265" s="1"/>
      <c r="S265" s="1"/>
      <c r="T265" s="1"/>
      <c r="U265" s="1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  <c r="BU265" s="36"/>
      <c r="BV265" s="36"/>
      <c r="BW265" s="36"/>
      <c r="BX265" s="36"/>
      <c r="BY265" s="36"/>
      <c r="BZ265" s="36"/>
      <c r="CA265" s="36"/>
      <c r="CB265" s="36"/>
      <c r="CC265" s="36"/>
      <c r="CD265" s="36"/>
      <c r="CE265" s="36"/>
      <c r="CF265" s="36"/>
      <c r="CG265" s="36"/>
      <c r="CH265" s="36"/>
      <c r="CI265" s="36"/>
      <c r="CJ265" s="36"/>
      <c r="CK265" s="36"/>
      <c r="CL265" s="36"/>
      <c r="CM265" s="36"/>
      <c r="CN265" s="36"/>
      <c r="CO265" s="36"/>
      <c r="CP265" s="36"/>
      <c r="CQ265" s="36"/>
      <c r="CR265" s="36"/>
      <c r="CS265" s="36"/>
      <c r="CT265" s="36"/>
      <c r="CU265" s="36"/>
      <c r="CV265" s="36"/>
      <c r="CW265" s="36"/>
      <c r="CX265" s="36"/>
      <c r="CY265" s="36"/>
      <c r="CZ265" s="36"/>
      <c r="DA265" s="36"/>
      <c r="DB265" s="36"/>
      <c r="DC265" s="36"/>
      <c r="DD265" s="36"/>
      <c r="DE265" s="36"/>
      <c r="DF265" s="36"/>
      <c r="DG265" s="36"/>
      <c r="DH265" s="36"/>
      <c r="DI265" s="36"/>
      <c r="DJ265" s="36"/>
      <c r="DK265" s="36"/>
      <c r="DL265" s="36"/>
      <c r="DM265" s="36"/>
      <c r="DN265" s="36"/>
      <c r="DO265" s="36"/>
      <c r="DP265" s="36"/>
      <c r="DQ265" s="36"/>
      <c r="DR265" s="36"/>
      <c r="DS265" s="36"/>
      <c r="DT265" s="36"/>
      <c r="DU265" s="36"/>
      <c r="DV265" s="36"/>
      <c r="DW265" s="36"/>
      <c r="DX265" s="36"/>
      <c r="DY265" s="36"/>
      <c r="DZ265" s="36"/>
      <c r="EA265" s="36"/>
      <c r="EB265" s="36"/>
      <c r="EC265" s="36"/>
      <c r="ED265" s="36"/>
      <c r="EE265" s="36"/>
      <c r="EF265" s="36"/>
      <c r="EG265" s="36"/>
      <c r="EH265" s="36"/>
      <c r="EI265" s="36"/>
      <c r="EJ265" s="36"/>
      <c r="EK265" s="36"/>
      <c r="EL265" s="36"/>
    </row>
    <row r="266" spans="17:142" x14ac:dyDescent="0.2">
      <c r="Q266" s="1"/>
      <c r="R266" s="1"/>
      <c r="S266" s="1"/>
      <c r="T266" s="1"/>
      <c r="U266" s="1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/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  <c r="BU266" s="36"/>
      <c r="BV266" s="36"/>
      <c r="BW266" s="36"/>
      <c r="BX266" s="36"/>
      <c r="BY266" s="36"/>
      <c r="BZ266" s="36"/>
      <c r="CA266" s="36"/>
      <c r="CB266" s="36"/>
      <c r="CC266" s="36"/>
      <c r="CD266" s="36"/>
      <c r="CE266" s="36"/>
      <c r="CF266" s="36"/>
      <c r="CG266" s="36"/>
      <c r="CH266" s="36"/>
      <c r="CI266" s="36"/>
      <c r="CJ266" s="36"/>
      <c r="CK266" s="36"/>
      <c r="CL266" s="36"/>
      <c r="CM266" s="36"/>
      <c r="CN266" s="36"/>
      <c r="CO266" s="36"/>
      <c r="CP266" s="36"/>
      <c r="CQ266" s="36"/>
      <c r="CR266" s="36"/>
      <c r="CS266" s="36"/>
      <c r="CT266" s="36"/>
      <c r="CU266" s="36"/>
      <c r="CV266" s="36"/>
      <c r="CW266" s="36"/>
      <c r="CX266" s="36"/>
      <c r="CY266" s="36"/>
      <c r="CZ266" s="36"/>
      <c r="DA266" s="36"/>
      <c r="DB266" s="36"/>
      <c r="DC266" s="36"/>
      <c r="DD266" s="36"/>
      <c r="DE266" s="36"/>
      <c r="DF266" s="36"/>
      <c r="DG266" s="36"/>
      <c r="DH266" s="36"/>
      <c r="DI266" s="36"/>
      <c r="DJ266" s="36"/>
      <c r="DK266" s="36"/>
      <c r="DL266" s="36"/>
      <c r="DM266" s="36"/>
      <c r="DN266" s="36"/>
      <c r="DO266" s="36"/>
      <c r="DP266" s="36"/>
      <c r="DQ266" s="36"/>
      <c r="DR266" s="36"/>
      <c r="DS266" s="36"/>
      <c r="DT266" s="36"/>
      <c r="DU266" s="36"/>
      <c r="DV266" s="36"/>
      <c r="DW266" s="36"/>
      <c r="DX266" s="36"/>
      <c r="DY266" s="36"/>
      <c r="DZ266" s="36"/>
      <c r="EA266" s="36"/>
      <c r="EB266" s="36"/>
      <c r="EC266" s="36"/>
      <c r="ED266" s="36"/>
      <c r="EE266" s="36"/>
      <c r="EF266" s="36"/>
      <c r="EG266" s="36"/>
      <c r="EH266" s="36"/>
      <c r="EI266" s="36"/>
      <c r="EJ266" s="36"/>
      <c r="EK266" s="36"/>
      <c r="EL266" s="36"/>
    </row>
    <row r="267" spans="17:142" x14ac:dyDescent="0.2"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  <c r="BU267" s="36"/>
      <c r="BV267" s="36"/>
      <c r="BW267" s="36"/>
      <c r="BX267" s="36"/>
      <c r="BY267" s="36"/>
      <c r="BZ267" s="36"/>
      <c r="CA267" s="36"/>
      <c r="CB267" s="36"/>
      <c r="CC267" s="36"/>
      <c r="CD267" s="36"/>
      <c r="CE267" s="36"/>
      <c r="CF267" s="36"/>
      <c r="CG267" s="36"/>
      <c r="CH267" s="36"/>
      <c r="CI267" s="36"/>
      <c r="CJ267" s="36"/>
      <c r="CK267" s="36"/>
      <c r="CL267" s="36"/>
      <c r="CM267" s="36"/>
      <c r="CN267" s="36"/>
      <c r="CO267" s="36"/>
      <c r="CP267" s="36"/>
      <c r="CQ267" s="36"/>
      <c r="CR267" s="36"/>
      <c r="CS267" s="36"/>
      <c r="CT267" s="36"/>
      <c r="CU267" s="36"/>
      <c r="CV267" s="36"/>
      <c r="CW267" s="36"/>
      <c r="CX267" s="36"/>
      <c r="CY267" s="36"/>
      <c r="CZ267" s="36"/>
      <c r="DA267" s="36"/>
      <c r="DB267" s="36"/>
      <c r="DC267" s="36"/>
      <c r="DD267" s="36"/>
      <c r="DE267" s="36"/>
      <c r="DF267" s="36"/>
      <c r="DG267" s="36"/>
      <c r="DH267" s="36"/>
      <c r="DI267" s="36"/>
      <c r="DJ267" s="36"/>
      <c r="DK267" s="36"/>
      <c r="DL267" s="36"/>
      <c r="DM267" s="36"/>
      <c r="DN267" s="36"/>
      <c r="DO267" s="36"/>
      <c r="DP267" s="36"/>
      <c r="DQ267" s="36"/>
      <c r="DR267" s="36"/>
      <c r="DS267" s="36"/>
      <c r="DT267" s="36"/>
      <c r="DU267" s="36"/>
      <c r="DV267" s="36"/>
      <c r="DW267" s="36"/>
      <c r="DX267" s="36"/>
      <c r="DY267" s="36"/>
      <c r="DZ267" s="36"/>
      <c r="EA267" s="36"/>
      <c r="EB267" s="36"/>
      <c r="EC267" s="36"/>
      <c r="ED267" s="36"/>
      <c r="EE267" s="36"/>
      <c r="EF267" s="36"/>
      <c r="EG267" s="36"/>
      <c r="EH267" s="36"/>
      <c r="EI267" s="36"/>
      <c r="EJ267" s="36"/>
      <c r="EK267" s="36"/>
      <c r="EL267" s="36"/>
    </row>
    <row r="268" spans="17:142" x14ac:dyDescent="0.2"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  <c r="BU268" s="36"/>
      <c r="BV268" s="36"/>
      <c r="BW268" s="36"/>
      <c r="BX268" s="36"/>
      <c r="BY268" s="36"/>
      <c r="BZ268" s="36"/>
      <c r="CA268" s="36"/>
      <c r="CB268" s="36"/>
      <c r="CC268" s="36"/>
      <c r="CD268" s="36"/>
      <c r="CE268" s="36"/>
      <c r="CF268" s="36"/>
      <c r="CG268" s="36"/>
      <c r="CH268" s="36"/>
      <c r="CI268" s="36"/>
      <c r="CJ268" s="36"/>
      <c r="CK268" s="36"/>
      <c r="CL268" s="36"/>
      <c r="CM268" s="36"/>
      <c r="CN268" s="36"/>
      <c r="CO268" s="36"/>
      <c r="CP268" s="36"/>
      <c r="CQ268" s="36"/>
      <c r="CR268" s="36"/>
      <c r="CS268" s="36"/>
      <c r="CT268" s="36"/>
      <c r="CU268" s="36"/>
      <c r="CV268" s="36"/>
      <c r="CW268" s="36"/>
      <c r="CX268" s="36"/>
      <c r="CY268" s="36"/>
      <c r="CZ268" s="36"/>
      <c r="DA268" s="36"/>
      <c r="DB268" s="36"/>
      <c r="DC268" s="36"/>
      <c r="DD268" s="36"/>
      <c r="DE268" s="36"/>
      <c r="DF268" s="36"/>
      <c r="DG268" s="36"/>
      <c r="DH268" s="36"/>
      <c r="DI268" s="36"/>
      <c r="DJ268" s="36"/>
      <c r="DK268" s="36"/>
      <c r="DL268" s="36"/>
      <c r="DM268" s="36"/>
      <c r="DN268" s="36"/>
      <c r="DO268" s="36"/>
      <c r="DP268" s="36"/>
      <c r="DQ268" s="36"/>
      <c r="DR268" s="36"/>
      <c r="DS268" s="36"/>
      <c r="DT268" s="36"/>
      <c r="DU268" s="36"/>
      <c r="DV268" s="36"/>
      <c r="DW268" s="36"/>
      <c r="DX268" s="36"/>
      <c r="DY268" s="36"/>
      <c r="DZ268" s="36"/>
      <c r="EA268" s="36"/>
      <c r="EB268" s="36"/>
      <c r="EC268" s="36"/>
      <c r="ED268" s="36"/>
      <c r="EE268" s="36"/>
      <c r="EF268" s="36"/>
      <c r="EG268" s="36"/>
      <c r="EH268" s="36"/>
      <c r="EI268" s="36"/>
      <c r="EJ268" s="36"/>
      <c r="EK268" s="36"/>
      <c r="EL268" s="36"/>
    </row>
    <row r="269" spans="17:142" x14ac:dyDescent="0.2"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  <c r="BU269" s="36"/>
      <c r="BV269" s="36"/>
      <c r="BW269" s="36"/>
      <c r="BX269" s="36"/>
      <c r="BY269" s="36"/>
      <c r="BZ269" s="36"/>
      <c r="CA269" s="36"/>
      <c r="CB269" s="36"/>
      <c r="CC269" s="36"/>
      <c r="CD269" s="36"/>
      <c r="CE269" s="36"/>
      <c r="CF269" s="36"/>
      <c r="CG269" s="36"/>
      <c r="CH269" s="36"/>
      <c r="CI269" s="36"/>
      <c r="CJ269" s="36"/>
      <c r="CK269" s="36"/>
      <c r="CL269" s="36"/>
      <c r="CM269" s="36"/>
      <c r="CN269" s="36"/>
      <c r="CO269" s="36"/>
      <c r="CP269" s="36"/>
      <c r="CQ269" s="36"/>
      <c r="CR269" s="36"/>
      <c r="CS269" s="36"/>
      <c r="CT269" s="36"/>
      <c r="CU269" s="36"/>
      <c r="CV269" s="36"/>
      <c r="CW269" s="36"/>
      <c r="CX269" s="36"/>
      <c r="CY269" s="36"/>
      <c r="CZ269" s="36"/>
      <c r="DA269" s="36"/>
      <c r="DB269" s="36"/>
      <c r="DC269" s="36"/>
      <c r="DD269" s="36"/>
      <c r="DE269" s="36"/>
      <c r="DF269" s="36"/>
      <c r="DG269" s="36"/>
      <c r="DH269" s="36"/>
      <c r="DI269" s="36"/>
      <c r="DJ269" s="36"/>
      <c r="DK269" s="36"/>
      <c r="DL269" s="36"/>
      <c r="DM269" s="36"/>
      <c r="DN269" s="36"/>
      <c r="DO269" s="36"/>
      <c r="DP269" s="36"/>
      <c r="DQ269" s="36"/>
      <c r="DR269" s="36"/>
      <c r="DS269" s="36"/>
      <c r="DT269" s="36"/>
      <c r="DU269" s="36"/>
      <c r="DV269" s="36"/>
      <c r="DW269" s="36"/>
      <c r="DX269" s="36"/>
      <c r="DY269" s="36"/>
      <c r="DZ269" s="36"/>
      <c r="EA269" s="36"/>
      <c r="EB269" s="36"/>
      <c r="EC269" s="36"/>
      <c r="ED269" s="36"/>
      <c r="EE269" s="36"/>
      <c r="EF269" s="36"/>
      <c r="EG269" s="36"/>
      <c r="EH269" s="36"/>
      <c r="EI269" s="36"/>
      <c r="EJ269" s="36"/>
      <c r="EK269" s="36"/>
      <c r="EL269" s="36"/>
    </row>
  </sheetData>
  <sheetProtection selectLockedCells="1"/>
  <mergeCells count="35">
    <mergeCell ref="G14:H14"/>
    <mergeCell ref="F8:P8"/>
    <mergeCell ref="I13:J13"/>
    <mergeCell ref="I10:J10"/>
    <mergeCell ref="I12:J12"/>
    <mergeCell ref="M10:N10"/>
    <mergeCell ref="M11:N11"/>
    <mergeCell ref="M12:N12"/>
    <mergeCell ref="M13:N13"/>
    <mergeCell ref="I11:J11"/>
    <mergeCell ref="G13:H13"/>
    <mergeCell ref="G12:H12"/>
    <mergeCell ref="G11:H11"/>
    <mergeCell ref="G10:H10"/>
    <mergeCell ref="O14:P14"/>
    <mergeCell ref="O13:P13"/>
    <mergeCell ref="F23:F24"/>
    <mergeCell ref="G23:G24"/>
    <mergeCell ref="H23:H24"/>
    <mergeCell ref="I23:I24"/>
    <mergeCell ref="N23:N24"/>
    <mergeCell ref="J23:J24"/>
    <mergeCell ref="K23:K24"/>
    <mergeCell ref="L23:L24"/>
    <mergeCell ref="M23:M24"/>
    <mergeCell ref="I14:J14"/>
    <mergeCell ref="M14:N14"/>
    <mergeCell ref="O12:P12"/>
    <mergeCell ref="O11:P11"/>
    <mergeCell ref="O10:P10"/>
    <mergeCell ref="K14:L14"/>
    <mergeCell ref="K13:L13"/>
    <mergeCell ref="K12:L12"/>
    <mergeCell ref="K11:L11"/>
    <mergeCell ref="K10:L10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2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74" t="s">
        <v>18</v>
      </c>
      <c r="C1" s="74" t="s">
        <v>35</v>
      </c>
    </row>
    <row r="2" spans="2:6" ht="14.25" x14ac:dyDescent="0.2">
      <c r="B2" s="75">
        <v>43167</v>
      </c>
      <c r="C2" s="76">
        <v>23.4375</v>
      </c>
      <c r="E2" s="80" t="s">
        <v>37</v>
      </c>
      <c r="F2">
        <f ca="1">+AVERAGE(OFFSET(C1,COUNT(C:C),0,-5))</f>
        <v>38.4375</v>
      </c>
    </row>
    <row r="3" spans="2:6" ht="14.25" x14ac:dyDescent="0.2">
      <c r="B3" s="77">
        <v>43168</v>
      </c>
      <c r="C3" s="76">
        <v>23.125</v>
      </c>
    </row>
    <row r="4" spans="2:6" ht="14.25" x14ac:dyDescent="0.2">
      <c r="B4" s="75">
        <v>43171</v>
      </c>
      <c r="C4" s="78">
        <v>23.0625</v>
      </c>
    </row>
    <row r="5" spans="2:6" ht="14.25" x14ac:dyDescent="0.2">
      <c r="B5" s="77">
        <v>43172</v>
      </c>
      <c r="C5" s="76">
        <v>23.4375</v>
      </c>
    </row>
    <row r="6" spans="2:6" ht="14.25" x14ac:dyDescent="0.2">
      <c r="B6" s="75">
        <v>43173</v>
      </c>
      <c r="C6" s="78">
        <v>24.25</v>
      </c>
    </row>
    <row r="7" spans="2:6" ht="14.25" x14ac:dyDescent="0.2">
      <c r="B7" s="77">
        <v>43174</v>
      </c>
      <c r="C7" s="76">
        <v>21.9375</v>
      </c>
    </row>
    <row r="8" spans="2:6" ht="14.25" x14ac:dyDescent="0.2">
      <c r="B8" s="75">
        <v>43175</v>
      </c>
      <c r="C8" s="78">
        <v>23.3125</v>
      </c>
    </row>
    <row r="9" spans="2:6" ht="14.25" x14ac:dyDescent="0.2">
      <c r="B9" s="77">
        <v>43178</v>
      </c>
      <c r="C9" s="76">
        <v>23.6875</v>
      </c>
    </row>
    <row r="10" spans="2:6" ht="14.25" x14ac:dyDescent="0.2">
      <c r="B10" s="75">
        <v>43179</v>
      </c>
      <c r="C10" s="78">
        <v>23.75</v>
      </c>
    </row>
    <row r="11" spans="2:6" ht="14.25" x14ac:dyDescent="0.2">
      <c r="B11" s="77">
        <v>43180</v>
      </c>
      <c r="C11" s="76">
        <v>24</v>
      </c>
    </row>
    <row r="12" spans="2:6" ht="14.25" x14ac:dyDescent="0.2">
      <c r="B12" s="75">
        <v>43181</v>
      </c>
      <c r="C12" s="78">
        <v>23.6875</v>
      </c>
    </row>
    <row r="13" spans="2:6" ht="14.25" x14ac:dyDescent="0.2">
      <c r="B13" s="77">
        <v>43182</v>
      </c>
      <c r="C13" s="76">
        <v>23.125</v>
      </c>
    </row>
    <row r="14" spans="2:6" ht="14.25" x14ac:dyDescent="0.2">
      <c r="B14" s="75">
        <v>43185</v>
      </c>
      <c r="C14" s="78">
        <v>23.5</v>
      </c>
    </row>
    <row r="15" spans="2:6" ht="14.25" x14ac:dyDescent="0.2">
      <c r="B15" s="77">
        <v>43186</v>
      </c>
      <c r="C15" s="76">
        <v>23.25</v>
      </c>
    </row>
    <row r="16" spans="2:6" ht="14.25" x14ac:dyDescent="0.2">
      <c r="B16" s="75">
        <v>43187</v>
      </c>
      <c r="C16" s="78">
        <v>22.5625</v>
      </c>
    </row>
    <row r="17" spans="2:3" ht="14.25" x14ac:dyDescent="0.2">
      <c r="B17" s="77">
        <v>43193</v>
      </c>
      <c r="C17" s="76">
        <v>23.4375</v>
      </c>
    </row>
    <row r="18" spans="2:3" ht="14.25" x14ac:dyDescent="0.2">
      <c r="B18" s="75">
        <v>43194</v>
      </c>
      <c r="C18" s="78">
        <v>23.4375</v>
      </c>
    </row>
    <row r="19" spans="2:3" ht="14.25" x14ac:dyDescent="0.2">
      <c r="B19" s="77">
        <v>43195</v>
      </c>
      <c r="C19" s="76">
        <v>23.625</v>
      </c>
    </row>
    <row r="20" spans="2:3" ht="14.25" x14ac:dyDescent="0.2">
      <c r="B20" s="75">
        <v>43196</v>
      </c>
      <c r="C20" s="78">
        <v>22.375</v>
      </c>
    </row>
    <row r="21" spans="2:3" ht="14.25" x14ac:dyDescent="0.2">
      <c r="B21" s="77">
        <v>43199</v>
      </c>
      <c r="C21" s="76">
        <v>23.375</v>
      </c>
    </row>
    <row r="22" spans="2:3" ht="14.25" x14ac:dyDescent="0.2">
      <c r="B22" s="75">
        <v>43200</v>
      </c>
      <c r="C22" s="78">
        <v>23.875</v>
      </c>
    </row>
    <row r="23" spans="2:3" ht="14.25" x14ac:dyDescent="0.2">
      <c r="B23" s="77">
        <v>43201</v>
      </c>
      <c r="C23" s="76">
        <v>22.75</v>
      </c>
    </row>
    <row r="24" spans="2:3" ht="14.25" x14ac:dyDescent="0.2">
      <c r="B24" s="75">
        <v>43202</v>
      </c>
      <c r="C24" s="78">
        <v>23.3125</v>
      </c>
    </row>
    <row r="25" spans="2:3" ht="14.25" x14ac:dyDescent="0.2">
      <c r="B25" s="77">
        <v>43203</v>
      </c>
      <c r="C25" s="76">
        <v>23.75</v>
      </c>
    </row>
    <row r="26" spans="2:3" ht="14.25" x14ac:dyDescent="0.2">
      <c r="B26" s="75">
        <v>43206</v>
      </c>
      <c r="C26" s="78">
        <v>23.375</v>
      </c>
    </row>
    <row r="27" spans="2:3" ht="14.25" x14ac:dyDescent="0.2">
      <c r="B27" s="77">
        <v>43207</v>
      </c>
      <c r="C27" s="76">
        <v>23.9375</v>
      </c>
    </row>
    <row r="28" spans="2:3" ht="14.25" x14ac:dyDescent="0.2">
      <c r="B28" s="75">
        <v>43208</v>
      </c>
      <c r="C28" s="78">
        <v>23.4375</v>
      </c>
    </row>
    <row r="29" spans="2:3" ht="14.25" x14ac:dyDescent="0.2">
      <c r="B29" s="77">
        <v>43209</v>
      </c>
      <c r="C29" s="76">
        <v>23.375</v>
      </c>
    </row>
    <row r="30" spans="2:3" ht="14.25" x14ac:dyDescent="0.2">
      <c r="B30" s="75">
        <v>43210</v>
      </c>
      <c r="C30" s="78">
        <v>23.625</v>
      </c>
    </row>
    <row r="31" spans="2:3" ht="14.25" x14ac:dyDescent="0.2">
      <c r="B31" s="77">
        <v>43213</v>
      </c>
      <c r="C31" s="76">
        <v>23.4375</v>
      </c>
    </row>
    <row r="32" spans="2:3" ht="14.25" x14ac:dyDescent="0.2">
      <c r="B32" s="75">
        <v>43214</v>
      </c>
      <c r="C32" s="78">
        <v>23.8125</v>
      </c>
    </row>
    <row r="33" spans="2:3" ht="14.25" x14ac:dyDescent="0.2">
      <c r="B33" s="77">
        <v>43215</v>
      </c>
      <c r="C33" s="76">
        <v>23.6875</v>
      </c>
    </row>
    <row r="34" spans="2:3" ht="14.25" x14ac:dyDescent="0.2">
      <c r="B34" s="75">
        <v>43216</v>
      </c>
      <c r="C34" s="78">
        <v>22.875</v>
      </c>
    </row>
    <row r="35" spans="2:3" ht="14.25" x14ac:dyDescent="0.2">
      <c r="B35" s="77">
        <v>43217</v>
      </c>
      <c r="C35" s="76">
        <v>23.0625</v>
      </c>
    </row>
    <row r="36" spans="2:3" ht="14.25" x14ac:dyDescent="0.2">
      <c r="B36" s="75">
        <v>43222</v>
      </c>
      <c r="C36" s="78">
        <v>24.625</v>
      </c>
    </row>
    <row r="37" spans="2:3" ht="14.25" x14ac:dyDescent="0.2">
      <c r="B37" s="77">
        <v>43223</v>
      </c>
      <c r="C37" s="76">
        <v>24.9375</v>
      </c>
    </row>
    <row r="38" spans="2:3" ht="14.25" x14ac:dyDescent="0.2">
      <c r="B38" s="75">
        <v>43224</v>
      </c>
      <c r="C38" s="78">
        <v>27.6875</v>
      </c>
    </row>
    <row r="39" spans="2:3" ht="14.25" x14ac:dyDescent="0.2">
      <c r="B39" s="77">
        <v>43227</v>
      </c>
      <c r="C39" s="76">
        <v>26.75</v>
      </c>
    </row>
    <row r="40" spans="2:3" ht="14.25" x14ac:dyDescent="0.2">
      <c r="B40" s="75">
        <v>43228</v>
      </c>
      <c r="C40" s="78">
        <v>30.375</v>
      </c>
    </row>
    <row r="41" spans="2:3" ht="14.25" x14ac:dyDescent="0.2">
      <c r="B41" s="77">
        <v>43229</v>
      </c>
      <c r="C41" s="76">
        <v>30.5625</v>
      </c>
    </row>
    <row r="42" spans="2:3" ht="14.25" x14ac:dyDescent="0.2">
      <c r="B42" s="75">
        <v>43230</v>
      </c>
      <c r="C42" s="78">
        <v>31.75</v>
      </c>
    </row>
    <row r="43" spans="2:3" ht="14.25" x14ac:dyDescent="0.2">
      <c r="B43" s="77">
        <v>43231</v>
      </c>
      <c r="C43" s="76">
        <v>30.625</v>
      </c>
    </row>
    <row r="44" spans="2:3" ht="14.25" x14ac:dyDescent="0.2">
      <c r="B44" s="75">
        <v>43234</v>
      </c>
      <c r="C44" s="78">
        <v>29.25</v>
      </c>
    </row>
    <row r="45" spans="2:3" ht="14.25" x14ac:dyDescent="0.2">
      <c r="B45" s="77">
        <v>43235</v>
      </c>
      <c r="C45" s="76">
        <v>33.875</v>
      </c>
    </row>
    <row r="46" spans="2:3" ht="14.25" x14ac:dyDescent="0.2">
      <c r="B46" s="75">
        <v>43236</v>
      </c>
      <c r="C46" s="78">
        <v>31.0625</v>
      </c>
    </row>
    <row r="47" spans="2:3" ht="14.25" x14ac:dyDescent="0.2">
      <c r="B47" s="77">
        <v>43237</v>
      </c>
      <c r="C47" s="76">
        <v>31.6875</v>
      </c>
    </row>
    <row r="48" spans="2:3" ht="14.25" x14ac:dyDescent="0.2">
      <c r="B48" s="75">
        <v>43238</v>
      </c>
      <c r="C48" s="78">
        <v>31.0625</v>
      </c>
    </row>
    <row r="49" spans="2:3" ht="14.25" x14ac:dyDescent="0.2">
      <c r="B49" s="77">
        <v>43241</v>
      </c>
      <c r="C49" s="76">
        <v>30.625</v>
      </c>
    </row>
    <row r="50" spans="2:3" ht="14.25" x14ac:dyDescent="0.2">
      <c r="B50" s="75">
        <v>43242</v>
      </c>
      <c r="C50" s="78">
        <v>31.1875</v>
      </c>
    </row>
    <row r="51" spans="2:3" ht="14.25" x14ac:dyDescent="0.2">
      <c r="B51" s="77">
        <v>43243</v>
      </c>
      <c r="C51" s="76">
        <v>29.125</v>
      </c>
    </row>
    <row r="52" spans="2:3" ht="14.25" x14ac:dyDescent="0.2">
      <c r="B52" s="75">
        <v>43244</v>
      </c>
      <c r="C52" s="78">
        <v>29.3125</v>
      </c>
    </row>
    <row r="53" spans="2:3" ht="14.25" x14ac:dyDescent="0.2">
      <c r="B53" s="77">
        <v>43248</v>
      </c>
      <c r="C53" s="76">
        <v>29.125</v>
      </c>
    </row>
    <row r="54" spans="2:3" ht="14.25" x14ac:dyDescent="0.2">
      <c r="B54" s="75">
        <v>43249</v>
      </c>
      <c r="C54" s="78">
        <v>31.1875</v>
      </c>
    </row>
    <row r="55" spans="2:3" ht="14.25" x14ac:dyDescent="0.2">
      <c r="B55" s="77">
        <v>43250</v>
      </c>
      <c r="C55" s="76">
        <v>31</v>
      </c>
    </row>
    <row r="56" spans="2:3" ht="14.25" x14ac:dyDescent="0.2">
      <c r="B56" s="75">
        <v>43251</v>
      </c>
      <c r="C56" s="78">
        <v>31.125</v>
      </c>
    </row>
    <row r="57" spans="2:3" ht="14.25" x14ac:dyDescent="0.2">
      <c r="B57" s="77">
        <v>43252</v>
      </c>
      <c r="C57" s="76">
        <v>30.9375</v>
      </c>
    </row>
    <row r="58" spans="2:3" ht="14.25" x14ac:dyDescent="0.2">
      <c r="B58" s="75">
        <v>43255</v>
      </c>
      <c r="C58" s="78">
        <v>30.6875</v>
      </c>
    </row>
    <row r="59" spans="2:3" ht="14.25" x14ac:dyDescent="0.2">
      <c r="B59" s="77">
        <v>43256</v>
      </c>
      <c r="C59" s="76">
        <v>31.1875</v>
      </c>
    </row>
    <row r="60" spans="2:3" ht="14.25" x14ac:dyDescent="0.2">
      <c r="B60" s="75">
        <v>43257</v>
      </c>
      <c r="C60" s="78">
        <v>30.6875</v>
      </c>
    </row>
    <row r="61" spans="2:3" ht="14.25" x14ac:dyDescent="0.2">
      <c r="B61" s="77">
        <v>43258</v>
      </c>
      <c r="C61" s="76">
        <v>30</v>
      </c>
    </row>
    <row r="62" spans="2:3" ht="14.25" x14ac:dyDescent="0.2">
      <c r="B62" s="75">
        <v>43259</v>
      </c>
      <c r="C62" s="78">
        <v>31.0625</v>
      </c>
    </row>
    <row r="63" spans="2:3" ht="14.25" x14ac:dyDescent="0.2">
      <c r="B63" s="77">
        <v>43262</v>
      </c>
      <c r="C63" s="76">
        <v>30.5625</v>
      </c>
    </row>
    <row r="64" spans="2:3" ht="14.25" x14ac:dyDescent="0.2">
      <c r="B64" s="75">
        <v>43263</v>
      </c>
      <c r="C64" s="78">
        <v>32.3125</v>
      </c>
    </row>
    <row r="65" spans="2:3" ht="14.25" x14ac:dyDescent="0.2">
      <c r="B65" s="77">
        <v>43264</v>
      </c>
      <c r="C65" s="76">
        <v>31.1875</v>
      </c>
    </row>
    <row r="66" spans="2:3" ht="14.25" x14ac:dyDescent="0.2">
      <c r="B66" s="75">
        <v>43265</v>
      </c>
      <c r="C66" s="78">
        <v>31.6875</v>
      </c>
    </row>
    <row r="67" spans="2:3" ht="14.25" x14ac:dyDescent="0.2">
      <c r="B67" s="77">
        <v>43266</v>
      </c>
      <c r="C67" s="76">
        <v>31.0625</v>
      </c>
    </row>
    <row r="68" spans="2:3" ht="14.25" x14ac:dyDescent="0.2">
      <c r="B68" s="75">
        <v>43269</v>
      </c>
      <c r="C68" s="78">
        <v>32.5625</v>
      </c>
    </row>
    <row r="69" spans="2:3" ht="14.25" x14ac:dyDescent="0.2">
      <c r="B69" s="77">
        <v>43270</v>
      </c>
      <c r="C69" s="76">
        <v>34.0625</v>
      </c>
    </row>
    <row r="70" spans="2:3" ht="14.25" x14ac:dyDescent="0.2">
      <c r="B70" s="75">
        <v>43272</v>
      </c>
      <c r="C70" s="78">
        <v>33.5</v>
      </c>
    </row>
    <row r="71" spans="2:3" ht="14.25" x14ac:dyDescent="0.2">
      <c r="B71" s="77">
        <v>43273</v>
      </c>
      <c r="C71" s="76">
        <v>33.125</v>
      </c>
    </row>
    <row r="72" spans="2:3" ht="14.25" x14ac:dyDescent="0.2">
      <c r="B72" s="75">
        <v>43276</v>
      </c>
      <c r="C72" s="78">
        <v>34.5</v>
      </c>
    </row>
    <row r="73" spans="2:3" ht="14.25" x14ac:dyDescent="0.2">
      <c r="B73" s="77">
        <v>43277</v>
      </c>
      <c r="C73" s="76">
        <v>33.9375</v>
      </c>
    </row>
    <row r="74" spans="2:3" ht="14.25" x14ac:dyDescent="0.2">
      <c r="B74" s="75">
        <v>43278</v>
      </c>
      <c r="C74" s="78">
        <v>33.375</v>
      </c>
    </row>
    <row r="75" spans="2:3" ht="14.25" x14ac:dyDescent="0.2">
      <c r="B75" s="77">
        <v>43279</v>
      </c>
      <c r="C75" s="76">
        <v>34.3125</v>
      </c>
    </row>
    <row r="76" spans="2:3" ht="14.25" x14ac:dyDescent="0.2">
      <c r="B76" s="75">
        <v>43280</v>
      </c>
      <c r="C76" s="78">
        <v>33.875</v>
      </c>
    </row>
    <row r="77" spans="2:3" ht="14.25" x14ac:dyDescent="0.2">
      <c r="B77" s="77">
        <v>43283</v>
      </c>
      <c r="C77" s="76">
        <v>34.75</v>
      </c>
    </row>
    <row r="78" spans="2:3" ht="14.25" x14ac:dyDescent="0.2">
      <c r="B78" s="75">
        <v>43284</v>
      </c>
      <c r="C78" s="78">
        <v>35.625</v>
      </c>
    </row>
    <row r="79" spans="2:3" ht="14.25" x14ac:dyDescent="0.2">
      <c r="B79" s="77">
        <v>43285</v>
      </c>
      <c r="C79" s="76">
        <v>34.9375</v>
      </c>
    </row>
    <row r="80" spans="2:3" ht="14.25" x14ac:dyDescent="0.2">
      <c r="B80" s="75">
        <v>43286</v>
      </c>
      <c r="C80" s="78">
        <v>35.9375</v>
      </c>
    </row>
    <row r="81" spans="2:3" ht="14.25" x14ac:dyDescent="0.2">
      <c r="B81" s="77">
        <v>43287</v>
      </c>
      <c r="C81" s="76">
        <v>35.0625</v>
      </c>
    </row>
    <row r="82" spans="2:3" ht="14.25" x14ac:dyDescent="0.2">
      <c r="B82" s="75">
        <v>43291</v>
      </c>
      <c r="C82" s="78">
        <v>33.75</v>
      </c>
    </row>
    <row r="83" spans="2:3" ht="14.25" x14ac:dyDescent="0.2">
      <c r="B83" s="77">
        <v>43292</v>
      </c>
      <c r="C83" s="76">
        <v>34.1875</v>
      </c>
    </row>
    <row r="84" spans="2:3" ht="14.25" x14ac:dyDescent="0.2">
      <c r="B84" s="75">
        <v>43293</v>
      </c>
      <c r="C84" s="78">
        <v>35.375</v>
      </c>
    </row>
    <row r="85" spans="2:3" ht="14.25" x14ac:dyDescent="0.2">
      <c r="B85" s="77">
        <v>43294</v>
      </c>
      <c r="C85" s="76">
        <v>37.625</v>
      </c>
    </row>
    <row r="86" spans="2:3" ht="14.25" x14ac:dyDescent="0.2">
      <c r="B86" s="75">
        <v>43297</v>
      </c>
      <c r="C86" s="78">
        <v>36.6875</v>
      </c>
    </row>
    <row r="87" spans="2:3" ht="14.25" x14ac:dyDescent="0.2">
      <c r="B87" s="77">
        <v>43298</v>
      </c>
      <c r="C87" s="76">
        <v>37</v>
      </c>
    </row>
    <row r="88" spans="2:3" ht="14.25" x14ac:dyDescent="0.2">
      <c r="B88" s="75">
        <v>43299</v>
      </c>
      <c r="C88" s="78">
        <v>38</v>
      </c>
    </row>
    <row r="89" spans="2:3" ht="14.25" x14ac:dyDescent="0.2">
      <c r="B89" s="77">
        <v>43300</v>
      </c>
      <c r="C89" s="76">
        <v>38.125</v>
      </c>
    </row>
    <row r="90" spans="2:3" ht="14.25" x14ac:dyDescent="0.2">
      <c r="B90" s="75">
        <v>43301</v>
      </c>
      <c r="C90" s="78">
        <v>37.5625</v>
      </c>
    </row>
    <row r="91" spans="2:3" ht="14.25" x14ac:dyDescent="0.2">
      <c r="B91" s="77">
        <v>43304</v>
      </c>
      <c r="C91" s="76">
        <v>36.4375</v>
      </c>
    </row>
    <row r="92" spans="2:3" ht="14.25" x14ac:dyDescent="0.2">
      <c r="B92" s="75">
        <v>43305</v>
      </c>
      <c r="C92" s="78">
        <v>37</v>
      </c>
    </row>
    <row r="93" spans="2:3" ht="14.25" x14ac:dyDescent="0.2">
      <c r="B93" s="77">
        <v>43306</v>
      </c>
      <c r="C93" s="76">
        <v>35.875</v>
      </c>
    </row>
    <row r="94" spans="2:3" ht="14.25" x14ac:dyDescent="0.2">
      <c r="B94" s="75">
        <v>43307</v>
      </c>
      <c r="C94" s="78">
        <v>36.5625</v>
      </c>
    </row>
    <row r="95" spans="2:3" ht="14.25" x14ac:dyDescent="0.2">
      <c r="B95" s="77">
        <v>43308</v>
      </c>
      <c r="C95" s="76">
        <v>35.4375</v>
      </c>
    </row>
    <row r="96" spans="2:3" ht="14.25" x14ac:dyDescent="0.2">
      <c r="B96" s="75">
        <v>43311</v>
      </c>
      <c r="C96" s="78">
        <v>36.8125</v>
      </c>
    </row>
    <row r="97" spans="2:3" ht="14.25" x14ac:dyDescent="0.2">
      <c r="B97" s="77">
        <v>43312</v>
      </c>
      <c r="C97" s="76">
        <v>37.75</v>
      </c>
    </row>
    <row r="98" spans="2:3" ht="14.25" x14ac:dyDescent="0.2">
      <c r="B98" s="75">
        <v>43313</v>
      </c>
      <c r="C98" s="78">
        <v>37.0625</v>
      </c>
    </row>
    <row r="99" spans="2:3" ht="14.25" x14ac:dyDescent="0.2">
      <c r="B99" s="77">
        <v>43314</v>
      </c>
      <c r="C99" s="76">
        <v>36.4375</v>
      </c>
    </row>
    <row r="100" spans="2:3" ht="14.25" x14ac:dyDescent="0.2">
      <c r="B100" s="75">
        <v>43315</v>
      </c>
      <c r="C100" s="78">
        <v>35.625</v>
      </c>
    </row>
    <row r="101" spans="2:3" ht="14.25" x14ac:dyDescent="0.2">
      <c r="B101" s="77">
        <v>43318</v>
      </c>
      <c r="C101" s="76">
        <v>36.0625</v>
      </c>
    </row>
    <row r="102" spans="2:3" ht="14.25" x14ac:dyDescent="0.2">
      <c r="B102" s="75">
        <v>43319</v>
      </c>
      <c r="C102" s="78">
        <v>36.6875</v>
      </c>
    </row>
    <row r="103" spans="2:3" ht="14.25" x14ac:dyDescent="0.2">
      <c r="B103" s="77">
        <v>43320</v>
      </c>
      <c r="C103" s="76">
        <v>33.75</v>
      </c>
    </row>
    <row r="104" spans="2:3" ht="14.25" x14ac:dyDescent="0.2">
      <c r="B104" s="75">
        <v>43321</v>
      </c>
      <c r="C104" s="78">
        <v>34.875</v>
      </c>
    </row>
    <row r="105" spans="2:3" ht="14.25" x14ac:dyDescent="0.2">
      <c r="B105" s="77">
        <v>43322</v>
      </c>
      <c r="C105" s="76">
        <v>33.8125</v>
      </c>
    </row>
    <row r="106" spans="2:3" ht="14.25" x14ac:dyDescent="0.2">
      <c r="B106" s="75">
        <v>43325</v>
      </c>
      <c r="C106" s="78">
        <v>36.375</v>
      </c>
    </row>
    <row r="107" spans="2:3" ht="14.25" x14ac:dyDescent="0.2">
      <c r="B107" s="77">
        <v>43326</v>
      </c>
      <c r="C107" s="76">
        <v>37.1875</v>
      </c>
    </row>
    <row r="108" spans="2:3" ht="14.25" x14ac:dyDescent="0.2">
      <c r="B108" s="75">
        <v>43327</v>
      </c>
      <c r="C108" s="78">
        <v>37.625</v>
      </c>
    </row>
    <row r="109" spans="2:3" ht="14.25" x14ac:dyDescent="0.2">
      <c r="B109" s="77">
        <v>43328</v>
      </c>
      <c r="C109" s="76">
        <v>37.125</v>
      </c>
    </row>
    <row r="110" spans="2:3" ht="14.25" x14ac:dyDescent="0.2">
      <c r="B110" s="75">
        <v>43329</v>
      </c>
      <c r="C110" s="78">
        <v>37.1875</v>
      </c>
    </row>
    <row r="111" spans="2:3" ht="14.25" x14ac:dyDescent="0.2">
      <c r="B111" s="77">
        <v>43333</v>
      </c>
      <c r="C111" s="76">
        <v>37.125</v>
      </c>
    </row>
    <row r="112" spans="2:3" ht="14.25" x14ac:dyDescent="0.2">
      <c r="B112" s="75">
        <v>43334</v>
      </c>
      <c r="C112" s="78">
        <v>35.5</v>
      </c>
    </row>
    <row r="113" spans="2:5" ht="14.25" x14ac:dyDescent="0.2">
      <c r="B113" s="77">
        <v>43335</v>
      </c>
      <c r="C113" s="76">
        <v>36.9375</v>
      </c>
    </row>
    <row r="114" spans="2:5" ht="14.25" x14ac:dyDescent="0.2">
      <c r="B114" s="75">
        <v>43336</v>
      </c>
      <c r="C114" s="78">
        <v>36.875</v>
      </c>
    </row>
    <row r="115" spans="2:5" ht="14.25" x14ac:dyDescent="0.2">
      <c r="B115" s="77">
        <v>43339</v>
      </c>
      <c r="C115" s="76">
        <v>36.1875</v>
      </c>
    </row>
    <row r="116" spans="2:5" ht="14.25" x14ac:dyDescent="0.2">
      <c r="B116" s="75">
        <v>43340</v>
      </c>
      <c r="C116" s="78">
        <v>36.4375</v>
      </c>
    </row>
    <row r="117" spans="2:5" ht="14.25" x14ac:dyDescent="0.2">
      <c r="B117" s="77">
        <v>43341</v>
      </c>
      <c r="C117" s="76">
        <v>36.5</v>
      </c>
    </row>
    <row r="118" spans="2:5" ht="14.25" x14ac:dyDescent="0.2">
      <c r="B118" s="75">
        <v>43342</v>
      </c>
      <c r="C118" s="78">
        <v>37.75</v>
      </c>
    </row>
    <row r="119" spans="2:5" ht="14.25" x14ac:dyDescent="0.2">
      <c r="B119" s="75">
        <v>43343</v>
      </c>
      <c r="C119" s="78">
        <v>40.5</v>
      </c>
      <c r="E119" s="79"/>
    </row>
    <row r="120" spans="2:5" ht="14.25" x14ac:dyDescent="0.2">
      <c r="B120" s="75">
        <v>43346</v>
      </c>
      <c r="C120" s="78">
        <v>41</v>
      </c>
    </row>
    <row r="121" spans="2:5" ht="14.25" x14ac:dyDescent="0.2">
      <c r="B121" s="75">
        <v>43347</v>
      </c>
      <c r="C121" s="78"/>
    </row>
    <row r="122" spans="2:5" ht="14.25" x14ac:dyDescent="0.2">
      <c r="B122" s="75">
        <v>43348</v>
      </c>
      <c r="C122" s="78"/>
    </row>
    <row r="123" spans="2:5" ht="14.25" x14ac:dyDescent="0.2">
      <c r="B123" s="75">
        <v>43349</v>
      </c>
      <c r="C123" s="78"/>
    </row>
    <row r="124" spans="2:5" ht="14.25" x14ac:dyDescent="0.2">
      <c r="B124" s="75">
        <v>43350</v>
      </c>
      <c r="C124" s="78"/>
    </row>
    <row r="125" spans="2:5" ht="14.25" x14ac:dyDescent="0.2">
      <c r="B125" s="75">
        <v>43353</v>
      </c>
      <c r="C125" s="78"/>
    </row>
    <row r="126" spans="2:5" ht="14.25" x14ac:dyDescent="0.2">
      <c r="B126" s="75">
        <v>43354</v>
      </c>
      <c r="C126" s="78"/>
    </row>
    <row r="127" spans="2:5" ht="14.25" x14ac:dyDescent="0.2">
      <c r="B127" s="75">
        <v>43355</v>
      </c>
      <c r="C127" s="78"/>
    </row>
    <row r="128" spans="2:5" ht="14.25" x14ac:dyDescent="0.2">
      <c r="B128" s="75">
        <v>43356</v>
      </c>
      <c r="C128" s="7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85">
        <v>43101</v>
      </c>
    </row>
    <row r="2" spans="2:2" x14ac:dyDescent="0.2">
      <c r="B2" s="85">
        <v>43143</v>
      </c>
    </row>
    <row r="3" spans="2:2" x14ac:dyDescent="0.2">
      <c r="B3" s="85">
        <v>43144</v>
      </c>
    </row>
    <row r="4" spans="2:2" x14ac:dyDescent="0.2">
      <c r="B4" s="85">
        <v>43188</v>
      </c>
    </row>
    <row r="5" spans="2:2" x14ac:dyDescent="0.2">
      <c r="B5" s="85">
        <v>43189</v>
      </c>
    </row>
    <row r="6" spans="2:2" x14ac:dyDescent="0.2">
      <c r="B6" s="85">
        <v>43192</v>
      </c>
    </row>
    <row r="7" spans="2:2" x14ac:dyDescent="0.2">
      <c r="B7" s="85">
        <v>43220</v>
      </c>
    </row>
    <row r="8" spans="2:2" x14ac:dyDescent="0.2">
      <c r="B8" s="85">
        <v>43221</v>
      </c>
    </row>
    <row r="9" spans="2:2" x14ac:dyDescent="0.2">
      <c r="B9" s="85">
        <v>43245</v>
      </c>
    </row>
    <row r="10" spans="2:2" x14ac:dyDescent="0.2">
      <c r="B10" s="85">
        <v>43271</v>
      </c>
    </row>
    <row r="11" spans="2:2" x14ac:dyDescent="0.2">
      <c r="B11" s="85">
        <v>43290</v>
      </c>
    </row>
    <row r="12" spans="2:2" x14ac:dyDescent="0.2">
      <c r="B12" s="85">
        <v>43332</v>
      </c>
    </row>
    <row r="13" spans="2:2" x14ac:dyDescent="0.2">
      <c r="B13" s="85">
        <v>43388</v>
      </c>
    </row>
    <row r="14" spans="2:2" x14ac:dyDescent="0.2">
      <c r="B14" s="85">
        <v>43410</v>
      </c>
    </row>
    <row r="15" spans="2:2" x14ac:dyDescent="0.2">
      <c r="B15" s="85">
        <v>43423</v>
      </c>
    </row>
    <row r="16" spans="2:2" x14ac:dyDescent="0.2">
      <c r="B16" s="85">
        <v>43434</v>
      </c>
    </row>
    <row r="17" spans="2:2" x14ac:dyDescent="0.2">
      <c r="B17" s="85">
        <v>43442</v>
      </c>
    </row>
    <row r="18" spans="2:2" x14ac:dyDescent="0.2">
      <c r="B18" s="85">
        <v>43458</v>
      </c>
    </row>
    <row r="19" spans="2:2" x14ac:dyDescent="0.2">
      <c r="B19" s="85">
        <v>43459</v>
      </c>
    </row>
    <row r="20" spans="2:2" x14ac:dyDescent="0.2">
      <c r="B20" s="85">
        <v>43465</v>
      </c>
    </row>
    <row r="21" spans="2:2" x14ac:dyDescent="0.2">
      <c r="B21" s="85">
        <v>43466</v>
      </c>
    </row>
    <row r="22" spans="2:2" x14ac:dyDescent="0.2">
      <c r="B22" s="85">
        <v>43528</v>
      </c>
    </row>
    <row r="23" spans="2:2" x14ac:dyDescent="0.2">
      <c r="B23" s="85">
        <v>43529</v>
      </c>
    </row>
    <row r="24" spans="2:2" x14ac:dyDescent="0.2">
      <c r="B24" s="85">
        <v>43548</v>
      </c>
    </row>
    <row r="25" spans="2:2" x14ac:dyDescent="0.2">
      <c r="B25" s="85">
        <v>43557</v>
      </c>
    </row>
    <row r="26" spans="2:2" x14ac:dyDescent="0.2">
      <c r="B26" s="85">
        <v>43573</v>
      </c>
    </row>
    <row r="27" spans="2:2" x14ac:dyDescent="0.2">
      <c r="B27" s="85">
        <v>43574</v>
      </c>
    </row>
    <row r="28" spans="2:2" x14ac:dyDescent="0.2">
      <c r="B28" s="85">
        <v>43586</v>
      </c>
    </row>
    <row r="29" spans="2:2" x14ac:dyDescent="0.2">
      <c r="B29" s="85">
        <v>43610</v>
      </c>
    </row>
    <row r="30" spans="2:2" x14ac:dyDescent="0.2">
      <c r="B30" s="85">
        <v>43633</v>
      </c>
    </row>
    <row r="31" spans="2:2" x14ac:dyDescent="0.2">
      <c r="B31" s="85">
        <v>43636</v>
      </c>
    </row>
    <row r="32" spans="2:2" x14ac:dyDescent="0.2">
      <c r="B32" s="85">
        <v>43654</v>
      </c>
    </row>
    <row r="33" spans="2:2" x14ac:dyDescent="0.2">
      <c r="B33" s="85">
        <v>43655</v>
      </c>
    </row>
    <row r="34" spans="2:2" x14ac:dyDescent="0.2">
      <c r="B34" s="85">
        <v>43696</v>
      </c>
    </row>
    <row r="35" spans="2:2" x14ac:dyDescent="0.2">
      <c r="B35" s="85">
        <v>43752</v>
      </c>
    </row>
    <row r="36" spans="2:2" x14ac:dyDescent="0.2">
      <c r="B36" s="85">
        <v>43775</v>
      </c>
    </row>
    <row r="37" spans="2:2" x14ac:dyDescent="0.2">
      <c r="B37" s="85">
        <v>43787</v>
      </c>
    </row>
    <row r="38" spans="2:2" x14ac:dyDescent="0.2">
      <c r="B38" s="85">
        <v>43823</v>
      </c>
    </row>
    <row r="39" spans="2:2" x14ac:dyDescent="0.2">
      <c r="B39" s="85">
        <v>43824</v>
      </c>
    </row>
    <row r="40" spans="2:2" x14ac:dyDescent="0.2">
      <c r="B40" s="85">
        <v>43830</v>
      </c>
    </row>
    <row r="41" spans="2:2" x14ac:dyDescent="0.2">
      <c r="B41" s="85">
        <v>43831</v>
      </c>
    </row>
    <row r="42" spans="2:2" x14ac:dyDescent="0.2">
      <c r="B42" s="85">
        <v>43885</v>
      </c>
    </row>
    <row r="43" spans="2:2" x14ac:dyDescent="0.2">
      <c r="B43" s="85">
        <v>43886</v>
      </c>
    </row>
    <row r="44" spans="2:2" x14ac:dyDescent="0.2">
      <c r="B44" s="85">
        <v>43913</v>
      </c>
    </row>
    <row r="45" spans="2:2" x14ac:dyDescent="0.2">
      <c r="B45" s="85">
        <v>43914</v>
      </c>
    </row>
    <row r="46" spans="2:2" x14ac:dyDescent="0.2">
      <c r="B46" s="85">
        <v>43923</v>
      </c>
    </row>
    <row r="47" spans="2:2" x14ac:dyDescent="0.2">
      <c r="B47" s="85">
        <v>43930</v>
      </c>
    </row>
    <row r="48" spans="2:2" x14ac:dyDescent="0.2">
      <c r="B48" s="85">
        <v>43931</v>
      </c>
    </row>
    <row r="49" spans="2:2" x14ac:dyDescent="0.2">
      <c r="B49" s="85">
        <v>43952</v>
      </c>
    </row>
    <row r="50" spans="2:2" x14ac:dyDescent="0.2">
      <c r="B50" s="85">
        <v>43976</v>
      </c>
    </row>
    <row r="51" spans="2:2" x14ac:dyDescent="0.2">
      <c r="B51" s="85">
        <v>43997</v>
      </c>
    </row>
    <row r="52" spans="2:2" x14ac:dyDescent="0.2">
      <c r="B52" s="85">
        <v>44002</v>
      </c>
    </row>
    <row r="53" spans="2:2" x14ac:dyDescent="0.2">
      <c r="B53" s="85">
        <v>44021</v>
      </c>
    </row>
    <row r="54" spans="2:2" x14ac:dyDescent="0.2">
      <c r="B54" s="85">
        <v>44022</v>
      </c>
    </row>
    <row r="55" spans="2:2" x14ac:dyDescent="0.2">
      <c r="B55" s="85">
        <v>44060</v>
      </c>
    </row>
    <row r="56" spans="2:2" x14ac:dyDescent="0.2">
      <c r="B56" s="85">
        <v>44116</v>
      </c>
    </row>
    <row r="57" spans="2:2" x14ac:dyDescent="0.2">
      <c r="B57" s="85">
        <v>44141</v>
      </c>
    </row>
    <row r="58" spans="2:2" x14ac:dyDescent="0.2">
      <c r="B58" s="85">
        <v>44158</v>
      </c>
    </row>
    <row r="59" spans="2:2" x14ac:dyDescent="0.2">
      <c r="B59" s="85">
        <v>44172</v>
      </c>
    </row>
    <row r="60" spans="2:2" x14ac:dyDescent="0.2">
      <c r="B60" s="85">
        <v>44173</v>
      </c>
    </row>
    <row r="61" spans="2:2" x14ac:dyDescent="0.2">
      <c r="B61" s="85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2">
        <v>43202</v>
      </c>
    </row>
    <row r="2" spans="1:4" x14ac:dyDescent="0.2">
      <c r="A2" s="82">
        <v>43200</v>
      </c>
      <c r="B2">
        <v>1</v>
      </c>
      <c r="D2">
        <f>+IF(A1&lt;A2,B2,(IF(A1&lt;A3,B3,0)))</f>
        <v>2</v>
      </c>
    </row>
    <row r="3" spans="1:4" x14ac:dyDescent="0.2">
      <c r="A3" s="82">
        <v>43230</v>
      </c>
      <c r="B3">
        <v>2</v>
      </c>
    </row>
    <row r="4" spans="1:4" x14ac:dyDescent="0.2">
      <c r="A4" s="82">
        <v>43261</v>
      </c>
      <c r="B4">
        <v>3</v>
      </c>
    </row>
    <row r="5" spans="1:4" x14ac:dyDescent="0.2">
      <c r="A5" s="82">
        <v>43291</v>
      </c>
      <c r="B5">
        <v>4</v>
      </c>
    </row>
    <row r="6" spans="1:4" x14ac:dyDescent="0.2">
      <c r="A6" s="82">
        <v>43322</v>
      </c>
      <c r="B6">
        <v>5</v>
      </c>
    </row>
    <row r="7" spans="1:4" x14ac:dyDescent="0.2">
      <c r="A7" s="82">
        <v>43353</v>
      </c>
      <c r="B7">
        <v>6</v>
      </c>
    </row>
    <row r="8" spans="1:4" x14ac:dyDescent="0.2">
      <c r="A8" s="82">
        <v>43383</v>
      </c>
      <c r="B8">
        <v>7</v>
      </c>
    </row>
    <row r="9" spans="1:4" x14ac:dyDescent="0.2">
      <c r="A9" s="82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Serie X</vt:lpstr>
      <vt:lpstr>TM20</vt:lpstr>
      <vt:lpstr>Feriados</vt:lpstr>
      <vt:lpstr>Hoja2</vt:lpstr>
      <vt:lpstr>'Serie X'!Área_de_impresión</vt:lpstr>
    </vt:vector>
  </TitlesOfParts>
  <Company>Banco Macro Bansud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2020-11-30T18:08:27Z</dcterms:modified>
</cp:coreProperties>
</file>