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MARIVA EMISOR\SERIE 11\Difusion\"/>
    </mc:Choice>
  </mc:AlternateContent>
  <bookViews>
    <workbookView xWindow="240" yWindow="225" windowWidth="11280" windowHeight="7395"/>
  </bookViews>
  <sheets>
    <sheet name="Serie XI" sheetId="1" r:id="rId1"/>
    <sheet name="Badlar" sheetId="8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'Serie XI'!$D$1:$P$42</definedName>
  </definedNames>
  <calcPr calcId="162913"/>
</workbook>
</file>

<file path=xl/calcChain.xml><?xml version="1.0" encoding="utf-8"?>
<calcChain xmlns="http://schemas.openxmlformats.org/spreadsheetml/2006/main">
  <c r="P29" i="1" l="1"/>
  <c r="P30" i="1"/>
  <c r="P28" i="1"/>
  <c r="Q30" i="1" l="1"/>
  <c r="C17" i="8"/>
  <c r="B30" i="1"/>
  <c r="E30" i="1"/>
  <c r="J19" i="1" l="1"/>
  <c r="B26" i="1"/>
  <c r="C30" i="1" s="1"/>
  <c r="G11" i="1" l="1"/>
  <c r="I29" i="1" l="1"/>
  <c r="C29" i="1" l="1"/>
  <c r="D26" i="1" l="1"/>
  <c r="D2" i="7" l="1"/>
  <c r="C28" i="1" l="1"/>
  <c r="C27" i="1"/>
  <c r="F2" i="4"/>
  <c r="I27" i="1" l="1"/>
  <c r="G13" i="1" l="1"/>
  <c r="I28" i="1" l="1"/>
  <c r="E26" i="1"/>
  <c r="I26" i="1"/>
  <c r="L25" i="1"/>
  <c r="L27" i="1"/>
  <c r="L28" i="1" s="1"/>
  <c r="L29" i="1" s="1"/>
  <c r="L30" i="1" s="1"/>
  <c r="J17" i="1"/>
  <c r="J18" i="1"/>
  <c r="J20" i="1"/>
  <c r="K32" i="1"/>
  <c r="F30" i="1" l="1"/>
  <c r="D30" i="1" s="1"/>
  <c r="J21" i="1"/>
  <c r="E27" i="1"/>
  <c r="F26" i="1"/>
  <c r="I25" i="1"/>
  <c r="E28" i="1" l="1"/>
  <c r="E29" i="1" s="1"/>
  <c r="G28" i="1"/>
  <c r="G27" i="1"/>
  <c r="J27" i="1" s="1"/>
  <c r="K17" i="1" s="1"/>
  <c r="I30" i="1"/>
  <c r="F27" i="1"/>
  <c r="F29" i="1" l="1"/>
  <c r="G29" i="1"/>
  <c r="J29" i="1" s="1"/>
  <c r="K19" i="1" s="1"/>
  <c r="L19" i="1" s="1"/>
  <c r="G30" i="1"/>
  <c r="J30" i="1" s="1"/>
  <c r="K20" i="1" s="1"/>
  <c r="L20" i="1" s="1"/>
  <c r="O27" i="1"/>
  <c r="D27" i="1"/>
  <c r="H27" i="1"/>
  <c r="Q27" i="1" s="1"/>
  <c r="M27" i="1"/>
  <c r="F28" i="1"/>
  <c r="J28" i="1"/>
  <c r="K18" i="1" s="1"/>
  <c r="L18" i="1" s="1"/>
  <c r="O11" i="1"/>
  <c r="O12" i="1" s="1"/>
  <c r="I17" i="1"/>
  <c r="D29" i="1" l="1"/>
  <c r="M29" i="1"/>
  <c r="I19" i="1"/>
  <c r="H29" i="1"/>
  <c r="Q29" i="1" s="1"/>
  <c r="O29" i="1"/>
  <c r="M26" i="1"/>
  <c r="N26" i="1"/>
  <c r="N27" i="1"/>
  <c r="S27" i="1"/>
  <c r="D28" i="1"/>
  <c r="H28" i="1"/>
  <c r="Q28" i="1" s="1"/>
  <c r="M28" i="1"/>
  <c r="I18" i="1"/>
  <c r="O28" i="1"/>
  <c r="K21" i="1"/>
  <c r="L21" i="1" s="1"/>
  <c r="L17" i="1"/>
  <c r="I20" i="1"/>
  <c r="H30" i="1"/>
  <c r="O30" i="1"/>
  <c r="M30" i="1"/>
  <c r="S30" i="1" s="1"/>
  <c r="N29" i="1" l="1"/>
  <c r="S29" i="1"/>
  <c r="N30" i="1"/>
  <c r="N28" i="1"/>
  <c r="S28" i="1"/>
  <c r="K10" i="1" l="1"/>
  <c r="R27" i="1" s="1"/>
  <c r="N32" i="1"/>
  <c r="K11" i="1" l="1"/>
  <c r="R30" i="1"/>
  <c r="T30" i="1" s="1"/>
  <c r="U30" i="1" s="1"/>
  <c r="R29" i="1"/>
  <c r="T29" i="1" s="1"/>
  <c r="U29" i="1" s="1"/>
  <c r="T27" i="1"/>
  <c r="U27" i="1" s="1"/>
  <c r="R24" i="1"/>
  <c r="R28" i="1"/>
  <c r="T28" i="1" s="1"/>
  <c r="U28" i="1" s="1"/>
  <c r="U32" i="1" l="1"/>
  <c r="T32" i="1"/>
  <c r="K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O14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23" authorId="0" shapeId="0">
      <text>
        <r>
          <rPr>
            <b/>
            <sz val="8"/>
            <color indexed="81"/>
            <rFont val="Tahoma"/>
            <family val="2"/>
          </rPr>
          <t>Ingrese margen a licitar</t>
        </r>
      </text>
    </comment>
    <comment ref="P27" authorId="0" shapeId="0">
      <text>
        <r>
          <rPr>
            <b/>
            <sz val="8"/>
            <color indexed="81"/>
            <rFont val="Tahoma"/>
            <family val="2"/>
          </rPr>
          <t>Ingrese promedio de la Badlar proyectada para cada Periodo</t>
        </r>
      </text>
    </comment>
  </commentList>
</comments>
</file>

<file path=xl/sharedStrings.xml><?xml version="1.0" encoding="utf-8"?>
<sst xmlns="http://schemas.openxmlformats.org/spreadsheetml/2006/main" count="46" uniqueCount="43">
  <si>
    <t>Fecha de Emisión:</t>
  </si>
  <si>
    <t>TIR:</t>
  </si>
  <si>
    <t>Precio clean:</t>
  </si>
  <si>
    <t>Fecha de Vto:</t>
  </si>
  <si>
    <t>Int. Corridos:</t>
  </si>
  <si>
    <t>Cupon: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</si>
  <si>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</si>
  <si>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</si>
  <si>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</si>
  <si>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</si>
  <si>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</si>
  <si>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</si>
  <si>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</si>
  <si>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</si>
  <si>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</si>
  <si>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</si>
  <si>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</si>
  <si>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</si>
  <si>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</si>
  <si>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</si>
  <si>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</si>
  <si>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</si>
  <si>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</si>
  <si>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</si>
  <si>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</si>
  <si>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</si>
  <si>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</si>
  <si>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</si>
  <si>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</si>
  <si>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</si>
  <si>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</si>
  <si>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</si>
  <si>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</si>
  <si>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</si>
  <si>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</si>
  <si>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</si>
  <si>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Badlar + Margen</t>
  </si>
  <si>
    <t>Badlar Privada</t>
  </si>
  <si>
    <t>Valor</t>
  </si>
  <si>
    <t>Duration (meses):</t>
  </si>
  <si>
    <t>Calificación (Fix Scr):</t>
  </si>
  <si>
    <t>A1 (arg)</t>
  </si>
  <si>
    <t>VCP BANCO MARIVA SERIE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</si>
</sst>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[$-409]d\-mmm\-yy;@"/>
    <numFmt numFmtId="166" formatCode="0.0000%"/>
    <numFmt numFmtId="167" formatCode="0.000%"/>
    <numFmt numFmtId="168" formatCode="#,##0.00_ ;[Red]\-#,##0.00\ "/>
    <numFmt numFmtId="169" formatCode="#,##0.000000_ ;[Red]\-#,##0.000000\ "/>
    <numFmt numFmtId="170" formatCode="#,##0_ ;[Red]\-#,##0\ "/>
    <numFmt numFmtId="171" formatCode="[$-F800]dddd\,\ mmmm\ dd\,\ yyyy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  <font>
      <b/>
      <sz val="8"/>
      <color rgb="FFFF0000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70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165" fontId="3" fillId="2" borderId="4" xfId="2" applyNumberFormat="1" applyFont="1" applyFill="1" applyBorder="1" applyAlignment="1" applyProtection="1">
      <alignment horizontal="center" vertical="center"/>
    </xf>
    <xf numFmtId="165" fontId="3" fillId="2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0" fontId="2" fillId="0" borderId="0" xfId="3" applyNumberFormat="1" applyFont="1" applyBorder="1" applyAlignment="1" applyProtection="1">
      <alignment horizontal="center"/>
    </xf>
    <xf numFmtId="168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9" fontId="5" fillId="2" borderId="0" xfId="0" applyNumberFormat="1" applyFont="1" applyFill="1" applyBorder="1" applyAlignment="1" applyProtection="1">
      <alignment horizontal="center" vertical="center"/>
    </xf>
    <xf numFmtId="169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9" fontId="2" fillId="2" borderId="0" xfId="0" applyNumberFormat="1" applyFont="1" applyFill="1" applyBorder="1" applyAlignment="1" applyProtection="1">
      <alignment horizontal="center" vertical="center"/>
    </xf>
    <xf numFmtId="10" fontId="7" fillId="0" borderId="10" xfId="3" applyNumberFormat="1" applyFont="1" applyBorder="1" applyAlignment="1" applyProtection="1">
      <alignment horizontal="center"/>
    </xf>
    <xf numFmtId="4" fontId="10" fillId="0" borderId="13" xfId="2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0" fontId="3" fillId="0" borderId="8" xfId="0" applyNumberFormat="1" applyFont="1" applyBorder="1" applyAlignment="1" applyProtection="1">
      <alignment horizontal="center"/>
    </xf>
    <xf numFmtId="38" fontId="3" fillId="0" borderId="8" xfId="0" applyNumberFormat="1" applyFont="1" applyBorder="1" applyAlignment="1" applyProtection="1">
      <alignment horizontal="center"/>
    </xf>
    <xf numFmtId="171" fontId="2" fillId="2" borderId="3" xfId="2" applyNumberFormat="1" applyFont="1" applyFill="1" applyBorder="1" applyAlignment="1" applyProtection="1">
      <alignment horizontal="center"/>
    </xf>
    <xf numFmtId="171" fontId="2" fillId="0" borderId="13" xfId="0" applyNumberFormat="1" applyFont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3" fillId="0" borderId="4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6" xfId="0" applyFont="1" applyFill="1" applyBorder="1" applyAlignment="1" applyProtection="1">
      <alignment horizontal="right"/>
    </xf>
    <xf numFmtId="15" fontId="2" fillId="5" borderId="1" xfId="0" applyNumberFormat="1" applyFont="1" applyFill="1" applyBorder="1" applyAlignment="1" applyProtection="1">
      <alignment horizontal="center"/>
    </xf>
    <xf numFmtId="38" fontId="2" fillId="5" borderId="3" xfId="0" applyNumberFormat="1" applyFont="1" applyFill="1" applyBorder="1" applyAlignment="1" applyProtection="1">
      <alignment horizontal="center" vertical="center"/>
    </xf>
    <xf numFmtId="10" fontId="7" fillId="5" borderId="3" xfId="3" applyNumberFormat="1" applyFont="1" applyFill="1" applyBorder="1" applyAlignment="1" applyProtection="1">
      <alignment horizontal="center"/>
    </xf>
    <xf numFmtId="40" fontId="2" fillId="5" borderId="3" xfId="0" applyNumberFormat="1" applyFont="1" applyFill="1" applyBorder="1" applyAlignment="1" applyProtection="1">
      <alignment horizontal="center" vertical="center"/>
    </xf>
    <xf numFmtId="38" fontId="2" fillId="5" borderId="0" xfId="0" applyNumberFormat="1" applyFont="1" applyFill="1" applyBorder="1" applyAlignment="1" applyProtection="1">
      <alignment horizontal="center"/>
    </xf>
    <xf numFmtId="10" fontId="2" fillId="5" borderId="0" xfId="3" applyNumberFormat="1" applyFont="1" applyFill="1" applyBorder="1" applyAlignment="1" applyProtection="1">
      <alignment horizontal="center"/>
    </xf>
    <xf numFmtId="168" fontId="2" fillId="5" borderId="0" xfId="1" applyNumberFormat="1" applyFont="1" applyFill="1" applyBorder="1" applyAlignment="1" applyProtection="1">
      <alignment horizontal="center"/>
    </xf>
    <xf numFmtId="40" fontId="2" fillId="5" borderId="0" xfId="0" applyNumberFormat="1" applyFont="1" applyFill="1" applyBorder="1" applyAlignment="1" applyProtection="1">
      <alignment horizontal="center"/>
    </xf>
    <xf numFmtId="165" fontId="2" fillId="5" borderId="4" xfId="0" applyNumberFormat="1" applyFont="1" applyFill="1" applyBorder="1" applyAlignment="1" applyProtection="1">
      <alignment horizontal="center"/>
    </xf>
    <xf numFmtId="165" fontId="2" fillId="0" borderId="4" xfId="0" applyNumberFormat="1" applyFont="1" applyBorder="1" applyAlignment="1" applyProtection="1">
      <alignment horizontal="center"/>
    </xf>
    <xf numFmtId="167" fontId="4" fillId="3" borderId="12" xfId="3" applyNumberFormat="1" applyFont="1" applyFill="1" applyBorder="1" applyAlignment="1" applyProtection="1">
      <alignment horizontal="centerContinuous"/>
      <protection locked="0"/>
    </xf>
    <xf numFmtId="0" fontId="4" fillId="0" borderId="14" xfId="0" applyFont="1" applyFill="1" applyBorder="1" applyAlignment="1" applyProtection="1">
      <alignment horizontal="centerContinuous"/>
    </xf>
    <xf numFmtId="0" fontId="2" fillId="0" borderId="12" xfId="0" applyFont="1" applyFill="1" applyBorder="1" applyAlignment="1" applyProtection="1">
      <alignment horizontal="centerContinuous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5" fontId="2" fillId="5" borderId="4" xfId="0" applyNumberFormat="1" applyFont="1" applyFill="1" applyBorder="1" applyAlignment="1" applyProtection="1">
      <alignment horizontal="center"/>
    </xf>
    <xf numFmtId="0" fontId="13" fillId="6" borderId="11" xfId="0" applyFont="1" applyFill="1" applyBorder="1" applyAlignment="1" applyProtection="1">
      <alignment horizontal="center"/>
    </xf>
    <xf numFmtId="165" fontId="13" fillId="6" borderId="12" xfId="2" applyNumberFormat="1" applyFont="1" applyFill="1" applyBorder="1" applyAlignment="1" applyProtection="1">
      <alignment horizontal="center"/>
    </xf>
    <xf numFmtId="0" fontId="13" fillId="6" borderId="12" xfId="0" applyFont="1" applyFill="1" applyBorder="1" applyAlignment="1" applyProtection="1">
      <alignment horizontal="center"/>
    </xf>
    <xf numFmtId="15" fontId="14" fillId="6" borderId="5" xfId="0" applyNumberFormat="1" applyFont="1" applyFill="1" applyBorder="1" applyAlignment="1" applyProtection="1">
      <alignment horizontal="center"/>
    </xf>
    <xf numFmtId="15" fontId="13" fillId="6" borderId="11" xfId="0" applyNumberFormat="1" applyFont="1" applyFill="1" applyBorder="1" applyAlignment="1" applyProtection="1">
      <alignment horizontal="center"/>
    </xf>
    <xf numFmtId="4" fontId="13" fillId="6" borderId="12" xfId="2" applyNumberFormat="1" applyFont="1" applyFill="1" applyBorder="1" applyAlignment="1" applyProtection="1">
      <alignment horizontal="center"/>
    </xf>
    <xf numFmtId="4" fontId="13" fillId="6" borderId="12" xfId="0" applyNumberFormat="1" applyFont="1" applyFill="1" applyBorder="1" applyAlignment="1" applyProtection="1">
      <alignment horizontal="center"/>
    </xf>
    <xf numFmtId="0" fontId="13" fillId="6" borderId="14" xfId="0" applyFont="1" applyFill="1" applyBorder="1" applyAlignment="1" applyProtection="1">
      <alignment horizontal="centerContinuous"/>
    </xf>
    <xf numFmtId="0" fontId="13" fillId="6" borderId="2" xfId="0" applyFont="1" applyFill="1" applyBorder="1" applyAlignment="1" applyProtection="1">
      <alignment horizontal="centerContinuous"/>
    </xf>
    <xf numFmtId="0" fontId="14" fillId="6" borderId="15" xfId="0" applyFont="1" applyFill="1" applyBorder="1" applyAlignment="1" applyProtection="1">
      <alignment horizontal="centerContinuous"/>
    </xf>
    <xf numFmtId="0" fontId="13" fillId="6" borderId="6" xfId="0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/>
    </xf>
    <xf numFmtId="15" fontId="2" fillId="0" borderId="4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1" xfId="0" applyFont="1" applyBorder="1"/>
    <xf numFmtId="14" fontId="15" fillId="8" borderId="11" xfId="0" applyNumberFormat="1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right" vertical="center" wrapText="1"/>
    </xf>
    <xf numFmtId="14" fontId="15" fillId="7" borderId="11" xfId="0" applyNumberFormat="1" applyFont="1" applyFill="1" applyBorder="1" applyAlignment="1">
      <alignment horizontal="left" vertical="center" wrapText="1"/>
    </xf>
    <xf numFmtId="0" fontId="15" fillId="8" borderId="11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9" xfId="0" applyNumberFormat="1" applyFont="1" applyBorder="1" applyAlignment="1" applyProtection="1">
      <alignment horizontal="center"/>
    </xf>
    <xf numFmtId="40" fontId="2" fillId="0" borderId="9" xfId="0" applyNumberFormat="1" applyFont="1" applyBorder="1" applyAlignment="1" applyProtection="1">
      <alignment horizontal="center"/>
    </xf>
    <xf numFmtId="16" fontId="2" fillId="0" borderId="0" xfId="0" applyNumberFormat="1" applyFont="1" applyProtection="1"/>
    <xf numFmtId="166" fontId="2" fillId="3" borderId="2" xfId="3" applyNumberFormat="1" applyFont="1" applyFill="1" applyBorder="1" applyAlignment="1" applyProtection="1">
      <alignment horizontal="center"/>
      <protection locked="0"/>
    </xf>
    <xf numFmtId="166" fontId="2" fillId="3" borderId="5" xfId="3" applyNumberFormat="1" applyFont="1" applyFill="1" applyBorder="1" applyAlignment="1" applyProtection="1">
      <alignment horizontal="center"/>
      <protection locked="0"/>
    </xf>
    <xf numFmtId="166" fontId="2" fillId="3" borderId="8" xfId="3" applyNumberFormat="1" applyFont="1" applyFill="1" applyBorder="1" applyAlignment="1" applyProtection="1">
      <alignment horizontal="center"/>
      <protection locked="0"/>
    </xf>
    <xf numFmtId="164" fontId="2" fillId="0" borderId="0" xfId="1" applyFont="1" applyProtection="1"/>
    <xf numFmtId="171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8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165" fontId="2" fillId="4" borderId="4" xfId="0" applyNumberFormat="1" applyFont="1" applyFill="1" applyBorder="1" applyAlignment="1" applyProtection="1">
      <alignment horizontal="center"/>
    </xf>
    <xf numFmtId="15" fontId="2" fillId="5" borderId="6" xfId="0" applyNumberFormat="1" applyFont="1" applyFill="1" applyBorder="1" applyAlignment="1" applyProtection="1">
      <alignment horizontal="center"/>
    </xf>
    <xf numFmtId="38" fontId="2" fillId="5" borderId="9" xfId="0" applyNumberFormat="1" applyFont="1" applyFill="1" applyBorder="1" applyAlignment="1" applyProtection="1">
      <alignment horizontal="center"/>
    </xf>
    <xf numFmtId="10" fontId="2" fillId="5" borderId="9" xfId="3" applyNumberFormat="1" applyFont="1" applyFill="1" applyBorder="1" applyAlignment="1" applyProtection="1">
      <alignment horizontal="center"/>
    </xf>
    <xf numFmtId="168" fontId="2" fillId="5" borderId="9" xfId="1" applyNumberFormat="1" applyFont="1" applyFill="1" applyBorder="1" applyAlignment="1" applyProtection="1">
      <alignment horizontal="center"/>
    </xf>
    <xf numFmtId="40" fontId="2" fillId="5" borderId="9" xfId="0" applyNumberFormat="1" applyFont="1" applyFill="1" applyBorder="1" applyAlignment="1" applyProtection="1">
      <alignment horizontal="center"/>
    </xf>
    <xf numFmtId="165" fontId="2" fillId="5" borderId="8" xfId="0" applyNumberFormat="1" applyFont="1" applyFill="1" applyBorder="1" applyAlignment="1" applyProtection="1">
      <alignment horizontal="center"/>
    </xf>
    <xf numFmtId="0" fontId="16" fillId="5" borderId="6" xfId="0" applyFont="1" applyFill="1" applyBorder="1" applyAlignment="1" applyProtection="1">
      <alignment horizontal="right"/>
    </xf>
    <xf numFmtId="0" fontId="16" fillId="5" borderId="9" xfId="0" applyFont="1" applyFill="1" applyBorder="1" applyAlignment="1" applyProtection="1">
      <alignment horizontal="right"/>
    </xf>
    <xf numFmtId="0" fontId="3" fillId="5" borderId="6" xfId="0" applyFont="1" applyFill="1" applyBorder="1" applyAlignment="1" applyProtection="1">
      <alignment horizontal="right"/>
    </xf>
    <xf numFmtId="0" fontId="3" fillId="5" borderId="9" xfId="0" applyFont="1" applyFill="1" applyBorder="1" applyAlignment="1" applyProtection="1">
      <alignment horizontal="right"/>
    </xf>
    <xf numFmtId="166" fontId="3" fillId="5" borderId="0" xfId="0" applyNumberFormat="1" applyFont="1" applyFill="1" applyBorder="1" applyAlignment="1" applyProtection="1">
      <alignment horizontal="center"/>
    </xf>
    <xf numFmtId="166" fontId="3" fillId="5" borderId="13" xfId="0" applyNumberFormat="1" applyFont="1" applyFill="1" applyBorder="1" applyAlignment="1" applyProtection="1">
      <alignment horizontal="center"/>
    </xf>
    <xf numFmtId="166" fontId="3" fillId="0" borderId="0" xfId="0" applyNumberFormat="1" applyFont="1" applyBorder="1" applyAlignment="1" applyProtection="1">
      <alignment horizontal="center"/>
    </xf>
    <xf numFmtId="166" fontId="3" fillId="0" borderId="13" xfId="0" applyNumberFormat="1" applyFont="1" applyBorder="1" applyAlignment="1" applyProtection="1">
      <alignment horizontal="center"/>
    </xf>
    <xf numFmtId="10" fontId="3" fillId="5" borderId="3" xfId="0" applyNumberFormat="1" applyFont="1" applyFill="1" applyBorder="1" applyAlignment="1" applyProtection="1">
      <alignment horizontal="center"/>
    </xf>
    <xf numFmtId="10" fontId="3" fillId="5" borderId="15" xfId="0" applyNumberFormat="1" applyFont="1" applyFill="1" applyBorder="1" applyAlignment="1" applyProtection="1">
      <alignment horizontal="center"/>
    </xf>
    <xf numFmtId="0" fontId="16" fillId="5" borderId="7" xfId="0" applyFont="1" applyFill="1" applyBorder="1" applyAlignment="1" applyProtection="1">
      <alignment horizontal="right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0" fontId="3" fillId="0" borderId="13" xfId="0" applyNumberFormat="1" applyFont="1" applyBorder="1" applyAlignment="1" applyProtection="1">
      <alignment horizontal="center"/>
    </xf>
    <xf numFmtId="165" fontId="13" fillId="6" borderId="1" xfId="2" applyNumberFormat="1" applyFont="1" applyFill="1" applyBorder="1" applyAlignment="1" applyProtection="1">
      <alignment horizontal="center" vertical="center" wrapText="1"/>
    </xf>
    <xf numFmtId="165" fontId="13" fillId="6" borderId="6" xfId="2" applyNumberFormat="1" applyFont="1" applyFill="1" applyBorder="1" applyAlignment="1" applyProtection="1">
      <alignment horizontal="center" vertical="center" wrapText="1"/>
    </xf>
    <xf numFmtId="165" fontId="13" fillId="6" borderId="3" xfId="2" applyNumberFormat="1" applyFont="1" applyFill="1" applyBorder="1" applyAlignment="1" applyProtection="1">
      <alignment horizontal="center" vertical="center" wrapText="1"/>
    </xf>
    <xf numFmtId="165" fontId="13" fillId="6" borderId="9" xfId="2" applyNumberFormat="1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165" fontId="3" fillId="5" borderId="9" xfId="2" applyNumberFormat="1" applyFont="1" applyFill="1" applyBorder="1" applyAlignment="1" applyProtection="1">
      <alignment horizontal="center"/>
      <protection locked="0"/>
    </xf>
    <xf numFmtId="165" fontId="3" fillId="5" borderId="7" xfId="2" applyNumberFormat="1" applyFont="1" applyFill="1" applyBorder="1" applyAlignment="1" applyProtection="1">
      <alignment horizontal="center"/>
      <protection locked="0"/>
    </xf>
    <xf numFmtId="0" fontId="11" fillId="6" borderId="14" xfId="0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/>
    <xf numFmtId="0" fontId="12" fillId="6" borderId="12" xfId="0" applyFont="1" applyFill="1" applyBorder="1" applyAlignment="1" applyProtection="1"/>
    <xf numFmtId="0" fontId="3" fillId="0" borderId="4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3" xfId="2" applyNumberFormat="1" applyFont="1" applyFill="1" applyBorder="1" applyAlignment="1" applyProtection="1">
      <alignment horizontal="center"/>
      <protection locked="0"/>
    </xf>
    <xf numFmtId="10" fontId="3" fillId="5" borderId="0" xfId="0" applyNumberFormat="1" applyFont="1" applyFill="1" applyBorder="1" applyAlignment="1" applyProtection="1">
      <alignment horizontal="center"/>
    </xf>
    <xf numFmtId="10" fontId="3" fillId="5" borderId="13" xfId="0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 applyProtection="1">
      <alignment horizontal="center"/>
    </xf>
    <xf numFmtId="165" fontId="3" fillId="0" borderId="13" xfId="2" applyNumberFormat="1" applyFont="1" applyFill="1" applyBorder="1" applyAlignment="1" applyProtection="1">
      <alignment horizontal="center"/>
    </xf>
    <xf numFmtId="165" fontId="3" fillId="5" borderId="3" xfId="2" applyNumberFormat="1" applyFont="1" applyFill="1" applyBorder="1" applyAlignment="1" applyProtection="1">
      <alignment horizontal="center"/>
      <protection locked="0"/>
    </xf>
    <xf numFmtId="165" fontId="3" fillId="5" borderId="15" xfId="2" applyNumberFormat="1" applyFont="1" applyFill="1" applyBorder="1" applyAlignment="1" applyProtection="1">
      <alignment horizontal="center"/>
      <protection locked="0"/>
    </xf>
    <xf numFmtId="170" fontId="3" fillId="3" borderId="9" xfId="0" applyNumberFormat="1" applyFont="1" applyFill="1" applyBorder="1" applyAlignment="1" applyProtection="1">
      <alignment horizontal="center"/>
      <protection locked="0"/>
    </xf>
    <xf numFmtId="170" fontId="3" fillId="3" borderId="7" xfId="0" applyNumberFormat="1" applyFont="1" applyFill="1" applyBorder="1" applyAlignment="1" applyProtection="1">
      <alignment horizontal="center"/>
      <protection locked="0"/>
    </xf>
    <xf numFmtId="170" fontId="3" fillId="0" borderId="0" xfId="0" applyNumberFormat="1" applyFont="1" applyFill="1" applyBorder="1" applyAlignment="1" applyProtection="1">
      <alignment horizontal="center"/>
    </xf>
    <xf numFmtId="170" fontId="3" fillId="0" borderId="13" xfId="0" applyNumberFormat="1" applyFont="1" applyFill="1" applyBorder="1" applyAlignment="1" applyProtection="1">
      <alignment horizontal="center"/>
    </xf>
    <xf numFmtId="0" fontId="17" fillId="7" borderId="0" xfId="0" applyFont="1" applyFill="1" applyBorder="1" applyAlignment="1">
      <alignment horizontal="center" wrapText="1"/>
    </xf>
    <xf numFmtId="14" fontId="18" fillId="7" borderId="0" xfId="0" applyNumberFormat="1" applyFont="1" applyFill="1" applyBorder="1" applyAlignment="1">
      <alignment vertical="center" wrapText="1"/>
    </xf>
    <xf numFmtId="0" fontId="18" fillId="7" borderId="0" xfId="0" applyFont="1" applyFill="1" applyBorder="1" applyAlignment="1">
      <alignment horizontal="right" vertical="center" wrapText="1"/>
    </xf>
    <xf numFmtId="14" fontId="18" fillId="9" borderId="0" xfId="0" applyNumberFormat="1" applyFont="1" applyFill="1" applyBorder="1" applyAlignment="1">
      <alignment vertical="center" wrapText="1"/>
    </xf>
    <xf numFmtId="0" fontId="18" fillId="9" borderId="0" xfId="0" applyFont="1" applyFill="1" applyBorder="1" applyAlignment="1">
      <alignment horizontal="right" vertical="center" wrapText="1"/>
    </xf>
    <xf numFmtId="0" fontId="1" fillId="0" borderId="0" xfId="0" applyFont="1" applyBorder="1"/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33</xdr:row>
      <xdr:rowOff>38100</xdr:rowOff>
    </xdr:from>
    <xdr:to>
      <xdr:col>16</xdr:col>
      <xdr:colOff>19051</xdr:colOff>
      <xdr:row>38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057401" y="4800600"/>
          <a:ext cx="9525000" cy="67627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los Valores de Deuda de Corto Plazo Serie X, basarse en sus propios cálculos y evaluación de los Términos y Condiciones de los Valores de Deuda de Corto Plazo Serie X descriptos en el Prospecto de Programa y en el Suplemento de Precio que ha tenido a su disposición, a fin de determinar el rendimiento de los Valores de Deuda de Corto Plazo Serie X.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esta arroje no serán vinculantes; por tal motivo Macro Securities SA Sociedad de Bolsa, y/o Banco Mariva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7</xdr:col>
      <xdr:colOff>560173</xdr:colOff>
      <xdr:row>1</xdr:row>
      <xdr:rowOff>95250</xdr:rowOff>
    </xdr:from>
    <xdr:to>
      <xdr:col>9</xdr:col>
      <xdr:colOff>800099</xdr:colOff>
      <xdr:row>5</xdr:row>
      <xdr:rowOff>85725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722473" y="238125"/>
          <a:ext cx="1716301" cy="561975"/>
        </a:xfrm>
        <a:prstGeom prst="rect">
          <a:avLst/>
        </a:prstGeom>
      </xdr:spPr>
    </xdr:pic>
    <xdr:clientData/>
  </xdr:twoCellAnchor>
  <xdr:twoCellAnchor>
    <xdr:from>
      <xdr:col>10</xdr:col>
      <xdr:colOff>142876</xdr:colOff>
      <xdr:row>1</xdr:row>
      <xdr:rowOff>47625</xdr:rowOff>
    </xdr:from>
    <xdr:to>
      <xdr:col>12</xdr:col>
      <xdr:colOff>219076</xdr:colOff>
      <xdr:row>5</xdr:row>
      <xdr:rowOff>123825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190500"/>
          <a:ext cx="1828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9"/>
  <sheetViews>
    <sheetView showGridLines="0" tabSelected="1" zoomScaleNormal="100" zoomScaleSheetLayoutView="130" workbookViewId="0">
      <selection activeCell="X20" sqref="X20"/>
    </sheetView>
  </sheetViews>
  <sheetFormatPr baseColWidth="10" defaultColWidth="11.42578125" defaultRowHeight="11.25" x14ac:dyDescent="0.2"/>
  <cols>
    <col min="1" max="1" width="11.42578125" style="1" customWidth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38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</row>
    <row r="2" spans="3:142" x14ac:dyDescent="0.2"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</row>
    <row r="3" spans="3:142" x14ac:dyDescent="0.2"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</row>
    <row r="4" spans="3:142" x14ac:dyDescent="0.2"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</row>
    <row r="5" spans="3:142" x14ac:dyDescent="0.2">
      <c r="I5" s="2"/>
      <c r="J5" s="2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</row>
    <row r="6" spans="3:142" x14ac:dyDescent="0.2"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</row>
    <row r="7" spans="3:142" x14ac:dyDescent="0.2"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</row>
    <row r="8" spans="3:142" ht="15.75" x14ac:dyDescent="0.25">
      <c r="F8" s="135" t="s">
        <v>42</v>
      </c>
      <c r="G8" s="136"/>
      <c r="H8" s="136"/>
      <c r="I8" s="136"/>
      <c r="J8" s="136"/>
      <c r="K8" s="136"/>
      <c r="L8" s="136"/>
      <c r="M8" s="136"/>
      <c r="N8" s="136"/>
      <c r="O8" s="137"/>
      <c r="P8" s="138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</row>
    <row r="9" spans="3:142" x14ac:dyDescent="0.2">
      <c r="L9" s="5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</row>
    <row r="10" spans="3:142" ht="12.75" customHeight="1" x14ac:dyDescent="0.2">
      <c r="F10" s="40" t="s">
        <v>0</v>
      </c>
      <c r="G10" s="151">
        <v>44795</v>
      </c>
      <c r="H10" s="152"/>
      <c r="I10" s="141" t="s">
        <v>1</v>
      </c>
      <c r="J10" s="142"/>
      <c r="K10" s="116">
        <f>XIRR(N26:N30,D26:D30)</f>
        <v>0.69250949621200575</v>
      </c>
      <c r="L10" s="117"/>
      <c r="M10" s="141" t="s">
        <v>2</v>
      </c>
      <c r="N10" s="142"/>
      <c r="O10" s="116">
        <v>1</v>
      </c>
      <c r="P10" s="117"/>
      <c r="Q10" s="84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</row>
    <row r="11" spans="3:142" ht="12.75" customHeight="1" x14ac:dyDescent="0.2">
      <c r="F11" s="39" t="s">
        <v>3</v>
      </c>
      <c r="G11" s="149">
        <f>+G10+360</f>
        <v>45155</v>
      </c>
      <c r="H11" s="150"/>
      <c r="I11" s="139" t="s">
        <v>29</v>
      </c>
      <c r="J11" s="140"/>
      <c r="K11" s="123">
        <f>+NOMINAL(K10,4)</f>
        <v>0.5623938152007959</v>
      </c>
      <c r="L11" s="124"/>
      <c r="M11" s="139" t="s">
        <v>4</v>
      </c>
      <c r="N11" s="140"/>
      <c r="O11" s="114">
        <f>IF(G14&lt;F27,+(G14-F26)*VLOOKUP(F27,F25:I30,4,FALSE)*(VLOOKUP(F26,F25:L30,7,FALSE)/100)/365,IF(G14&lt;F28,+(G14-F27)*VLOOKUP(F28,F25:I30,4,FALSE)*(VLOOKUP(F27,F25:L30,7,FALSE)/100)/365,IF(G14&lt;F30,+(G14-F28)*VLOOKUP(F30,F25:I30,4,FALSE)*(VLOOKUP(F28,F25:L30,7,FALSE)/100)/365,IF(G14&lt;#REF!,+(G14-F30)*VLOOKUP(#REF!,F25:I30,4,FALSE)*(VLOOKUP(F30,F25:L30,7,FALSE)/100)/365,IF(G14&lt;#REF!,+(G14-#REF!)*VLOOKUP(#REF!,F25:I30,4,FALSE)*(VLOOKUP(#REF!,F25:L30,7,FALSE)/100)/365,+(G14-#REF!)*VLOOKUP(#REF!,F25:I30,4,FALSE)*(VLOOKUP(#REF!,F25:L30,7,FALSE)/100)/365)))))</f>
        <v>0</v>
      </c>
      <c r="P11" s="115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</row>
    <row r="12" spans="3:142" ht="12.75" customHeight="1" x14ac:dyDescent="0.2">
      <c r="C12" s="83"/>
      <c r="F12" s="41" t="s">
        <v>5</v>
      </c>
      <c r="G12" s="147" t="s">
        <v>36</v>
      </c>
      <c r="H12" s="148"/>
      <c r="I12" s="143" t="s">
        <v>39</v>
      </c>
      <c r="J12" s="144"/>
      <c r="K12" s="121">
        <f>+(U32/T32)*12</f>
        <v>9.849378958969</v>
      </c>
      <c r="L12" s="122"/>
      <c r="M12" s="143" t="s">
        <v>6</v>
      </c>
      <c r="N12" s="144"/>
      <c r="O12" s="112">
        <f>+O10+O11</f>
        <v>1</v>
      </c>
      <c r="P12" s="113"/>
      <c r="R12" s="57"/>
      <c r="T12" s="5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</row>
    <row r="13" spans="3:142" ht="12.75" customHeight="1" x14ac:dyDescent="0.2">
      <c r="F13" s="39" t="s">
        <v>7</v>
      </c>
      <c r="G13" s="145">
        <f>G11</f>
        <v>45155</v>
      </c>
      <c r="H13" s="146"/>
      <c r="I13" s="139" t="s">
        <v>40</v>
      </c>
      <c r="J13" s="140"/>
      <c r="K13" s="119" t="s">
        <v>41</v>
      </c>
      <c r="L13" s="120"/>
      <c r="M13" s="139" t="s">
        <v>8</v>
      </c>
      <c r="N13" s="140"/>
      <c r="O13" s="155">
        <v>1000000000</v>
      </c>
      <c r="P13" s="156"/>
      <c r="R13" s="57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</row>
    <row r="14" spans="3:142" ht="12.75" customHeight="1" x14ac:dyDescent="0.2">
      <c r="F14" s="42" t="s">
        <v>9</v>
      </c>
      <c r="G14" s="133">
        <v>44795</v>
      </c>
      <c r="H14" s="134"/>
      <c r="I14" s="108"/>
      <c r="J14" s="109"/>
      <c r="K14" s="109"/>
      <c r="L14" s="118"/>
      <c r="M14" s="110" t="s">
        <v>10</v>
      </c>
      <c r="N14" s="111"/>
      <c r="O14" s="153">
        <v>1000000000</v>
      </c>
      <c r="P14" s="154"/>
      <c r="R14" s="57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</row>
    <row r="15" spans="3:142" x14ac:dyDescent="0.2">
      <c r="G15" s="34"/>
      <c r="H15" s="7"/>
      <c r="I15" s="7"/>
      <c r="L15" s="8"/>
      <c r="M15" s="9"/>
      <c r="R15" s="57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</row>
    <row r="16" spans="3:142" x14ac:dyDescent="0.2">
      <c r="I16" s="59" t="s">
        <v>18</v>
      </c>
      <c r="J16" s="60" t="s">
        <v>27</v>
      </c>
      <c r="K16" s="60" t="s">
        <v>19</v>
      </c>
      <c r="L16" s="61" t="s">
        <v>20</v>
      </c>
      <c r="M16" s="9"/>
      <c r="R16" s="57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</row>
    <row r="17" spans="2:142" ht="12.75" customHeight="1" x14ac:dyDescent="0.2">
      <c r="I17" s="62">
        <f>+F27</f>
        <v>44887</v>
      </c>
      <c r="J17" s="30">
        <f>+$O$14*K27/100</f>
        <v>0</v>
      </c>
      <c r="K17" s="30">
        <f>+$O$14*J27/100</f>
        <v>141658295.28158301</v>
      </c>
      <c r="L17" s="31">
        <f>SUM(J17:K17)</f>
        <v>141658295.28158301</v>
      </c>
      <c r="M17" s="9"/>
      <c r="O17" s="73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</row>
    <row r="18" spans="2:142" ht="12.75" customHeight="1" x14ac:dyDescent="0.2">
      <c r="I18" s="62">
        <f>+F28</f>
        <v>44979</v>
      </c>
      <c r="J18" s="30">
        <f>+$O$14*K28/100</f>
        <v>0</v>
      </c>
      <c r="K18" s="30">
        <f>+$O$14*J28/100</f>
        <v>141658295.28158301</v>
      </c>
      <c r="L18" s="31">
        <f>SUM(J18:K18)</f>
        <v>141658295.28158301</v>
      </c>
      <c r="M18" s="9"/>
      <c r="O18" s="73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</row>
    <row r="19" spans="2:142" ht="12.75" customHeight="1" x14ac:dyDescent="0.2">
      <c r="I19" s="62">
        <f>+F29</f>
        <v>45068</v>
      </c>
      <c r="J19" s="30">
        <f>+$O$14*K29/100</f>
        <v>0</v>
      </c>
      <c r="K19" s="30">
        <f>+$O$14*J29/100</f>
        <v>137039003.04414007</v>
      </c>
      <c r="L19" s="31">
        <f>SUM(J19:K19)</f>
        <v>137039003.04414007</v>
      </c>
      <c r="M19" s="9"/>
      <c r="O19" s="73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</row>
    <row r="20" spans="2:142" ht="12.75" customHeight="1" x14ac:dyDescent="0.2">
      <c r="I20" s="62">
        <f>+F30</f>
        <v>45155</v>
      </c>
      <c r="J20" s="30">
        <f>+$O$14*K30/100</f>
        <v>1000000000</v>
      </c>
      <c r="K20" s="30">
        <f>+$O$14*J30/100</f>
        <v>133959474.88584477</v>
      </c>
      <c r="L20" s="31">
        <f>SUM(J20:K20)</f>
        <v>1133959474.8858447</v>
      </c>
      <c r="M20" s="9"/>
      <c r="O20" s="73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</row>
    <row r="21" spans="2:142" ht="12.75" customHeight="1" x14ac:dyDescent="0.2">
      <c r="I21" s="63" t="s">
        <v>20</v>
      </c>
      <c r="J21" s="64">
        <f>SUM(J17:J20)</f>
        <v>1000000000</v>
      </c>
      <c r="K21" s="64">
        <f>SUM(K17:K20)</f>
        <v>554315068.49315095</v>
      </c>
      <c r="L21" s="65">
        <f>SUM(J21:K21)</f>
        <v>1554315068.4931509</v>
      </c>
      <c r="M21" s="9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</row>
    <row r="22" spans="2:142" x14ac:dyDescent="0.2">
      <c r="G22" s="6"/>
      <c r="H22" s="7"/>
      <c r="I22" s="7"/>
      <c r="L22" s="8"/>
      <c r="M22" s="9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</row>
    <row r="23" spans="2:142" ht="14.25" customHeight="1" x14ac:dyDescent="0.2">
      <c r="F23" s="125" t="s">
        <v>28</v>
      </c>
      <c r="G23" s="127" t="s">
        <v>23</v>
      </c>
      <c r="H23" s="127" t="s">
        <v>24</v>
      </c>
      <c r="I23" s="127" t="s">
        <v>32</v>
      </c>
      <c r="J23" s="129" t="s">
        <v>31</v>
      </c>
      <c r="K23" s="129" t="s">
        <v>11</v>
      </c>
      <c r="L23" s="129" t="s">
        <v>25</v>
      </c>
      <c r="M23" s="131" t="s">
        <v>12</v>
      </c>
      <c r="N23" s="129" t="s">
        <v>26</v>
      </c>
      <c r="O23" s="66" t="s">
        <v>13</v>
      </c>
      <c r="P23" s="53">
        <v>0</v>
      </c>
      <c r="Q23" s="10" t="s">
        <v>30</v>
      </c>
      <c r="R23" s="10" t="s">
        <v>14</v>
      </c>
      <c r="S23" s="10" t="s">
        <v>15</v>
      </c>
      <c r="T23" s="10" t="s">
        <v>16</v>
      </c>
      <c r="U23" s="10" t="s">
        <v>17</v>
      </c>
      <c r="V23" s="10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</row>
    <row r="24" spans="2:142" x14ac:dyDescent="0.2">
      <c r="F24" s="126"/>
      <c r="G24" s="128"/>
      <c r="H24" s="128"/>
      <c r="I24" s="128"/>
      <c r="J24" s="130"/>
      <c r="K24" s="130"/>
      <c r="L24" s="130"/>
      <c r="M24" s="132"/>
      <c r="N24" s="130"/>
      <c r="O24" s="54"/>
      <c r="P24" s="55"/>
      <c r="Q24" s="11"/>
      <c r="R24" s="12">
        <f>+K10</f>
        <v>0.69250949621200575</v>
      </c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</row>
    <row r="25" spans="2:142" x14ac:dyDescent="0.2">
      <c r="B25" s="1" t="s">
        <v>34</v>
      </c>
      <c r="F25" s="13"/>
      <c r="G25" s="14"/>
      <c r="H25" s="14"/>
      <c r="I25" s="29">
        <f>+I26</f>
        <v>0.56201388888888903</v>
      </c>
      <c r="J25" s="15"/>
      <c r="K25" s="15"/>
      <c r="L25" s="16">
        <f>+L26</f>
        <v>100</v>
      </c>
      <c r="M25" s="17"/>
      <c r="N25" s="17"/>
      <c r="O25" s="67" t="s">
        <v>37</v>
      </c>
      <c r="P25" s="68"/>
      <c r="Q25" s="11"/>
      <c r="R25" s="12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</row>
    <row r="26" spans="2:142" s="20" customFormat="1" ht="12.75" customHeight="1" x14ac:dyDescent="0.2">
      <c r="B26" s="72">
        <f>+G10</f>
        <v>44795</v>
      </c>
      <c r="D26" s="72">
        <f>+G14</f>
        <v>44795</v>
      </c>
      <c r="E26" s="35">
        <f>+G10</f>
        <v>44795</v>
      </c>
      <c r="F26" s="43">
        <f>+E26</f>
        <v>44795</v>
      </c>
      <c r="G26" s="44"/>
      <c r="H26" s="44"/>
      <c r="I26" s="45">
        <f>+P27+P23</f>
        <v>0.56201388888888903</v>
      </c>
      <c r="J26" s="44"/>
      <c r="K26" s="44"/>
      <c r="L26" s="46">
        <v>100</v>
      </c>
      <c r="M26" s="46">
        <f>-O12*100</f>
        <v>-100</v>
      </c>
      <c r="N26" s="44">
        <f>+O13*-1</f>
        <v>-1000000000</v>
      </c>
      <c r="O26" s="69" t="s">
        <v>21</v>
      </c>
      <c r="P26" s="70" t="s">
        <v>22</v>
      </c>
      <c r="Q26" s="18"/>
      <c r="R26" s="18"/>
      <c r="S26" s="19"/>
      <c r="T26" s="19"/>
      <c r="U26" s="19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</row>
    <row r="27" spans="2:142" s="20" customFormat="1" ht="12.75" customHeight="1" x14ac:dyDescent="0.2">
      <c r="B27" s="72">
        <v>44887</v>
      </c>
      <c r="C27" s="81">
        <f>+B27-B26</f>
        <v>92</v>
      </c>
      <c r="D27" s="72">
        <f>+F27</f>
        <v>44887</v>
      </c>
      <c r="E27" s="35">
        <f>+E26+C27</f>
        <v>44887</v>
      </c>
      <c r="F27" s="71">
        <f t="shared" ref="F27:F30" si="0">+E27</f>
        <v>44887</v>
      </c>
      <c r="G27" s="21">
        <f>+E27-E26</f>
        <v>92</v>
      </c>
      <c r="H27" s="21">
        <f>+IF(F27-$G$14&lt;0,0,F27-$G$14)</f>
        <v>92</v>
      </c>
      <c r="I27" s="22">
        <f>IF(P27+$P$23&gt;K14,P27+$P$23,K14)</f>
        <v>0.56201388888888903</v>
      </c>
      <c r="J27" s="23">
        <f>+I27/365*G27*L26</f>
        <v>14.1658295281583</v>
      </c>
      <c r="K27" s="24">
        <v>0</v>
      </c>
      <c r="L27" s="24">
        <f>+L26-K27</f>
        <v>100</v>
      </c>
      <c r="M27" s="24">
        <f t="shared" ref="M27" si="1">+IF(F27&gt;$G$14,J27+K27,0)</f>
        <v>14.1658295281583</v>
      </c>
      <c r="N27" s="21">
        <f>+M27*$O$14/100</f>
        <v>141658295.28158301</v>
      </c>
      <c r="O27" s="52">
        <f>+F27</f>
        <v>44887</v>
      </c>
      <c r="P27" s="89">
        <v>0.56201388888888903</v>
      </c>
      <c r="Q27" s="25">
        <f>H27/365</f>
        <v>0.25205479452054796</v>
      </c>
      <c r="R27" s="25">
        <f>1/(1+$K$10)^(H27/365)</f>
        <v>0.87578527113998972</v>
      </c>
      <c r="S27" s="26">
        <f>+M27</f>
        <v>14.1658295281583</v>
      </c>
      <c r="T27" s="26">
        <f>+S27*R27</f>
        <v>12.406224854240989</v>
      </c>
      <c r="U27" s="26">
        <f>+T27*Q27</f>
        <v>3.1270484564114276</v>
      </c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</row>
    <row r="28" spans="2:142" ht="12.75" customHeight="1" x14ac:dyDescent="0.2">
      <c r="B28" s="72">
        <v>44979</v>
      </c>
      <c r="C28" s="81">
        <f>+B28-B27</f>
        <v>92</v>
      </c>
      <c r="D28" s="72">
        <f t="shared" ref="D28:D30" si="2">+F28</f>
        <v>44979</v>
      </c>
      <c r="E28" s="35">
        <f>+E27+C28</f>
        <v>44979</v>
      </c>
      <c r="F28" s="58">
        <f t="shared" si="0"/>
        <v>44979</v>
      </c>
      <c r="G28" s="47">
        <f>+E28-E27</f>
        <v>92</v>
      </c>
      <c r="H28" s="47">
        <f>+IF(F28-$G$14&lt;0,0,F28-$G$14)</f>
        <v>184</v>
      </c>
      <c r="I28" s="48">
        <f>P28+$P$23</f>
        <v>0.56201388888888903</v>
      </c>
      <c r="J28" s="49">
        <f>+I28/365*G28*L27</f>
        <v>14.1658295281583</v>
      </c>
      <c r="K28" s="50">
        <v>0</v>
      </c>
      <c r="L28" s="50">
        <f>+L27-K28</f>
        <v>100</v>
      </c>
      <c r="M28" s="50">
        <f>+IF(F28&gt;$G$14,J28+K28,0)</f>
        <v>14.1658295281583</v>
      </c>
      <c r="N28" s="47">
        <f>+M28*$O$14/100</f>
        <v>141658295.28158301</v>
      </c>
      <c r="O28" s="51">
        <f>+F28</f>
        <v>44979</v>
      </c>
      <c r="P28" s="90">
        <f>+$P$27</f>
        <v>0.56201388888888903</v>
      </c>
      <c r="Q28" s="25">
        <f>H28/365</f>
        <v>0.50410958904109593</v>
      </c>
      <c r="R28" s="25">
        <f t="shared" ref="R28:R30" si="3">1/(1+$K$10)^(H28/365)</f>
        <v>0.76699984114574515</v>
      </c>
      <c r="S28" s="26">
        <f>+M28</f>
        <v>14.1658295281583</v>
      </c>
      <c r="T28" s="26">
        <f>+S28*R28</f>
        <v>10.865188997795123</v>
      </c>
      <c r="U28" s="26">
        <f>+T28*Q28</f>
        <v>5.4772459605323363</v>
      </c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</row>
    <row r="29" spans="2:142" ht="12.75" customHeight="1" x14ac:dyDescent="0.2">
      <c r="B29" s="72">
        <v>45068</v>
      </c>
      <c r="C29" s="81">
        <f>+B29-B28</f>
        <v>89</v>
      </c>
      <c r="D29" s="72">
        <f t="shared" si="2"/>
        <v>45068</v>
      </c>
      <c r="E29" s="35">
        <f>+E28+C29</f>
        <v>45068</v>
      </c>
      <c r="F29" s="97">
        <f t="shared" si="0"/>
        <v>45068</v>
      </c>
      <c r="G29" s="98">
        <f>+E29-E28</f>
        <v>89</v>
      </c>
      <c r="H29" s="98">
        <f>+IF(F29-$G$14&lt;0,0,F29-$G$14)</f>
        <v>273</v>
      </c>
      <c r="I29" s="95">
        <f>P29+$P$23</f>
        <v>0.56201388888888903</v>
      </c>
      <c r="J29" s="99">
        <f>+I29/365*G29*L28</f>
        <v>13.703900304414008</v>
      </c>
      <c r="K29" s="100">
        <v>0</v>
      </c>
      <c r="L29" s="100">
        <f>+L28-K29</f>
        <v>100</v>
      </c>
      <c r="M29" s="100">
        <f>+IF(F29&gt;$G$14,J29+K29,0)</f>
        <v>13.703900304414008</v>
      </c>
      <c r="N29" s="98">
        <f>+M29*$O$14/100</f>
        <v>137039003.04414007</v>
      </c>
      <c r="O29" s="101">
        <f>+F29</f>
        <v>45068</v>
      </c>
      <c r="P29" s="90">
        <f t="shared" ref="P29:P30" si="4">+$P$27</f>
        <v>0.56201388888888903</v>
      </c>
      <c r="Q29" s="25">
        <f t="shared" ref="Q29:Q30" si="5">H29/365</f>
        <v>0.74794520547945209</v>
      </c>
      <c r="R29" s="25">
        <f t="shared" si="3"/>
        <v>0.67463869762884754</v>
      </c>
      <c r="S29" s="26">
        <f t="shared" ref="S29:S30" si="6">+M29</f>
        <v>13.703900304414008</v>
      </c>
      <c r="T29" s="26">
        <f t="shared" ref="T29:T30" si="7">+S29*R29</f>
        <v>9.2451814538054329</v>
      </c>
      <c r="U29" s="26">
        <f t="shared" ref="U29:U30" si="8">+T29*Q29</f>
        <v>6.9148891421613241</v>
      </c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</row>
    <row r="30" spans="2:142" ht="12.75" customHeight="1" x14ac:dyDescent="0.2">
      <c r="B30" s="72">
        <f>B26+360</f>
        <v>45155</v>
      </c>
      <c r="C30" s="81">
        <f>+B30-B29</f>
        <v>87</v>
      </c>
      <c r="D30" s="72">
        <f t="shared" si="2"/>
        <v>45155</v>
      </c>
      <c r="E30" s="93">
        <f>B30</f>
        <v>45155</v>
      </c>
      <c r="F30" s="102">
        <f t="shared" si="0"/>
        <v>45155</v>
      </c>
      <c r="G30" s="103">
        <f>+E30-E29</f>
        <v>87</v>
      </c>
      <c r="H30" s="103">
        <f>+IF(F30-$G$14&lt;0,0,F30-$G$14)</f>
        <v>360</v>
      </c>
      <c r="I30" s="104">
        <f>P30+$P$23</f>
        <v>0.56201388888888903</v>
      </c>
      <c r="J30" s="105">
        <f>+I30/365*G30*L29</f>
        <v>13.395947488584477</v>
      </c>
      <c r="K30" s="106">
        <v>100</v>
      </c>
      <c r="L30" s="106">
        <f>+L29-K30</f>
        <v>0</v>
      </c>
      <c r="M30" s="106">
        <f>+IF(F30&gt;$G$14,J30+K30,0)</f>
        <v>113.39594748858448</v>
      </c>
      <c r="N30" s="103">
        <f>+M30*$O$14/100</f>
        <v>1133959474.8858449</v>
      </c>
      <c r="O30" s="107">
        <f>+F30</f>
        <v>45155</v>
      </c>
      <c r="P30" s="91">
        <f t="shared" si="4"/>
        <v>0.56201388888888903</v>
      </c>
      <c r="Q30" s="25">
        <f t="shared" si="5"/>
        <v>0.98630136986301364</v>
      </c>
      <c r="R30" s="25">
        <f t="shared" si="3"/>
        <v>0.59511301614232659</v>
      </c>
      <c r="S30" s="26">
        <f t="shared" si="6"/>
        <v>113.39594748858448</v>
      </c>
      <c r="T30" s="26">
        <f t="shared" si="7"/>
        <v>67.483404328248398</v>
      </c>
      <c r="U30" s="26">
        <f t="shared" si="8"/>
        <v>66.558974131971013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</row>
    <row r="31" spans="2:142" ht="12.75" customHeight="1" x14ac:dyDescent="0.2">
      <c r="F31" s="94"/>
      <c r="G31" s="21"/>
      <c r="H31" s="21"/>
      <c r="I31" s="95"/>
      <c r="J31" s="23"/>
      <c r="K31" s="87"/>
      <c r="L31" s="24"/>
      <c r="M31" s="24"/>
      <c r="N31" s="86"/>
      <c r="O31" s="96"/>
      <c r="Q31" s="1"/>
      <c r="R31" s="1"/>
      <c r="S31" s="1"/>
      <c r="T31" s="1"/>
      <c r="U31" s="1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</row>
    <row r="32" spans="2:142" x14ac:dyDescent="0.2">
      <c r="F32" s="27"/>
      <c r="G32" s="21"/>
      <c r="H32" s="21"/>
      <c r="I32" s="21"/>
      <c r="J32" s="21"/>
      <c r="K32" s="32">
        <f>SUM(K27:K30)</f>
        <v>100</v>
      </c>
      <c r="L32" s="24"/>
      <c r="M32" s="24"/>
      <c r="N32" s="33">
        <f>SUM(N26:N30)</f>
        <v>554315068.49315119</v>
      </c>
      <c r="Q32" s="28"/>
      <c r="R32" s="28"/>
      <c r="S32" s="26"/>
      <c r="T32" s="26">
        <f>SUM(T27:T30)</f>
        <v>99.999999634089946</v>
      </c>
      <c r="U32" s="26">
        <f>SUM(U27:U30)</f>
        <v>82.0781576910761</v>
      </c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</row>
    <row r="33" spans="2:142" x14ac:dyDescent="0.2"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</row>
    <row r="34" spans="2:142" x14ac:dyDescent="0.2">
      <c r="Q34" s="1"/>
      <c r="R34" s="1"/>
      <c r="S34" s="1"/>
      <c r="T34" s="1"/>
      <c r="U34" s="1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</row>
    <row r="35" spans="2:142" x14ac:dyDescent="0.2">
      <c r="Q35" s="1"/>
      <c r="R35" s="1"/>
      <c r="S35" s="1"/>
      <c r="T35" s="1"/>
      <c r="U35" s="1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</row>
    <row r="36" spans="2:142" x14ac:dyDescent="0.2">
      <c r="Q36" s="1"/>
      <c r="R36" s="1"/>
      <c r="S36" s="1"/>
      <c r="T36" s="1"/>
      <c r="U36" s="1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</row>
    <row r="37" spans="2:142" x14ac:dyDescent="0.2">
      <c r="Q37" s="1"/>
      <c r="R37" s="1"/>
      <c r="S37" s="1"/>
      <c r="T37" s="1"/>
      <c r="U37" s="1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</row>
    <row r="38" spans="2:142" ht="9.75" customHeight="1" x14ac:dyDescent="0.2">
      <c r="Q38" s="1"/>
      <c r="R38" s="1"/>
      <c r="S38" s="1"/>
      <c r="T38" s="1"/>
      <c r="U38" s="1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</row>
    <row r="39" spans="2:142" x14ac:dyDescent="0.2">
      <c r="Q39" s="1"/>
      <c r="R39" s="1"/>
      <c r="S39" s="1"/>
      <c r="T39" s="1"/>
      <c r="U39" s="1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</row>
    <row r="40" spans="2:142" x14ac:dyDescent="0.2">
      <c r="Q40" s="1"/>
      <c r="R40" s="1"/>
      <c r="S40" s="1"/>
      <c r="T40" s="1"/>
      <c r="U40" s="1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</row>
    <row r="41" spans="2:142" x14ac:dyDescent="0.2">
      <c r="Q41" s="1"/>
      <c r="R41" s="1"/>
      <c r="S41" s="1"/>
      <c r="T41" s="1"/>
      <c r="U41" s="1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</row>
    <row r="42" spans="2:142" x14ac:dyDescent="0.2">
      <c r="Q42" s="1"/>
      <c r="R42" s="1"/>
      <c r="S42" s="1"/>
      <c r="T42" s="1"/>
      <c r="U42" s="1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</row>
    <row r="43" spans="2:142" x14ac:dyDescent="0.2">
      <c r="Q43" s="1"/>
      <c r="R43" s="1"/>
      <c r="S43" s="1"/>
      <c r="T43" s="1"/>
      <c r="U43" s="1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</row>
    <row r="44" spans="2:142" x14ac:dyDescent="0.2">
      <c r="Q44" s="1"/>
      <c r="R44" s="1"/>
      <c r="S44" s="1"/>
      <c r="T44" s="1"/>
      <c r="U44" s="1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</row>
    <row r="45" spans="2:142" x14ac:dyDescent="0.2">
      <c r="Q45" s="1"/>
      <c r="R45" s="1"/>
      <c r="S45" s="1"/>
      <c r="T45" s="1"/>
      <c r="U45" s="1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</row>
    <row r="46" spans="2:142" x14ac:dyDescent="0.2">
      <c r="B46" s="88"/>
      <c r="C46" s="88"/>
      <c r="D46" s="88"/>
      <c r="Q46" s="1"/>
      <c r="R46" s="1"/>
      <c r="S46" s="1"/>
      <c r="T46" s="1"/>
      <c r="U46" s="1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</row>
    <row r="47" spans="2:142" x14ac:dyDescent="0.2">
      <c r="B47" s="88"/>
      <c r="C47" s="88"/>
      <c r="D47" s="88"/>
      <c r="Q47" s="1"/>
      <c r="R47" s="1"/>
      <c r="S47" s="1"/>
      <c r="T47" s="1"/>
      <c r="U47" s="1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</row>
    <row r="48" spans="2:142" x14ac:dyDescent="0.2">
      <c r="B48" s="88"/>
      <c r="C48" s="88"/>
      <c r="D48" s="88"/>
      <c r="Q48" s="1"/>
      <c r="R48" s="1"/>
      <c r="S48" s="1"/>
      <c r="T48" s="1"/>
      <c r="U48" s="1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</row>
    <row r="49" spans="8:142" x14ac:dyDescent="0.2">
      <c r="Q49" s="1"/>
      <c r="R49" s="1"/>
      <c r="S49" s="1"/>
      <c r="T49" s="1"/>
      <c r="U49" s="1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</row>
    <row r="50" spans="8:142" x14ac:dyDescent="0.2">
      <c r="Q50" s="1"/>
      <c r="R50" s="1"/>
      <c r="S50" s="1"/>
      <c r="T50" s="1"/>
      <c r="U50" s="1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</row>
    <row r="51" spans="8:142" x14ac:dyDescent="0.2">
      <c r="Q51" s="1"/>
      <c r="R51" s="1"/>
      <c r="S51" s="1"/>
      <c r="T51" s="1"/>
      <c r="U51" s="1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</row>
    <row r="52" spans="8:142" x14ac:dyDescent="0.2">
      <c r="Q52" s="1"/>
      <c r="R52" s="1"/>
      <c r="S52" s="1"/>
      <c r="T52" s="1"/>
      <c r="U52" s="1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</row>
    <row r="53" spans="8:142" x14ac:dyDescent="0.2">
      <c r="Q53" s="1"/>
      <c r="R53" s="1"/>
      <c r="S53" s="1"/>
      <c r="T53" s="1"/>
      <c r="U53" s="1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</row>
    <row r="54" spans="8:142" x14ac:dyDescent="0.2">
      <c r="Q54" s="1"/>
      <c r="R54" s="1"/>
      <c r="S54" s="1"/>
      <c r="T54" s="1"/>
      <c r="U54" s="1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</row>
    <row r="55" spans="8:142" x14ac:dyDescent="0.2">
      <c r="H55" s="92"/>
      <c r="Q55" s="1"/>
      <c r="R55" s="1"/>
      <c r="S55" s="1"/>
      <c r="T55" s="1"/>
      <c r="U55" s="1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</row>
    <row r="56" spans="8:142" x14ac:dyDescent="0.2">
      <c r="Q56" s="1"/>
      <c r="R56" s="1"/>
      <c r="S56" s="1"/>
      <c r="T56" s="1"/>
      <c r="U56" s="1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</row>
    <row r="57" spans="8:142" x14ac:dyDescent="0.2">
      <c r="Q57" s="1"/>
      <c r="R57" s="1"/>
      <c r="S57" s="1"/>
      <c r="T57" s="1"/>
      <c r="U57" s="1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</row>
    <row r="58" spans="8:142" x14ac:dyDescent="0.2">
      <c r="Q58" s="1"/>
      <c r="R58" s="1"/>
      <c r="S58" s="1"/>
      <c r="T58" s="1"/>
      <c r="U58" s="1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</row>
    <row r="59" spans="8:142" x14ac:dyDescent="0.2">
      <c r="Q59" s="1"/>
      <c r="R59" s="1"/>
      <c r="S59" s="1"/>
      <c r="T59" s="1"/>
      <c r="U59" s="1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</row>
    <row r="60" spans="8:142" x14ac:dyDescent="0.2">
      <c r="Q60" s="1"/>
      <c r="R60" s="1"/>
      <c r="S60" s="1"/>
      <c r="T60" s="1"/>
      <c r="U60" s="1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</row>
    <row r="61" spans="8:142" x14ac:dyDescent="0.2">
      <c r="Q61" s="1"/>
      <c r="R61" s="1"/>
      <c r="S61" s="1"/>
      <c r="T61" s="1"/>
      <c r="U61" s="1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</row>
    <row r="62" spans="8:142" x14ac:dyDescent="0.2">
      <c r="Q62" s="1"/>
      <c r="R62" s="1"/>
      <c r="S62" s="1"/>
      <c r="T62" s="1"/>
      <c r="U62" s="1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</row>
    <row r="63" spans="8:142" x14ac:dyDescent="0.2">
      <c r="Q63" s="1"/>
      <c r="R63" s="1"/>
      <c r="S63" s="1"/>
      <c r="T63" s="1"/>
      <c r="U63" s="1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</row>
    <row r="64" spans="8:142" x14ac:dyDescent="0.2">
      <c r="Q64" s="1"/>
      <c r="R64" s="1"/>
      <c r="S64" s="1"/>
      <c r="T64" s="1"/>
      <c r="U64" s="1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</row>
    <row r="65" spans="17:142" x14ac:dyDescent="0.2">
      <c r="Q65" s="1"/>
      <c r="R65" s="1"/>
      <c r="S65" s="1"/>
      <c r="T65" s="1"/>
      <c r="U65" s="1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</row>
    <row r="66" spans="17:142" x14ac:dyDescent="0.2">
      <c r="Q66" s="1"/>
      <c r="R66" s="1"/>
      <c r="S66" s="1"/>
      <c r="T66" s="1"/>
      <c r="U66" s="1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</row>
    <row r="67" spans="17:142" x14ac:dyDescent="0.2">
      <c r="Q67" s="1"/>
      <c r="R67" s="1"/>
      <c r="S67" s="1"/>
      <c r="T67" s="1"/>
      <c r="U67" s="1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</row>
    <row r="68" spans="17:142" x14ac:dyDescent="0.2">
      <c r="Q68" s="1"/>
      <c r="R68" s="1"/>
      <c r="S68" s="1"/>
      <c r="T68" s="1"/>
      <c r="U68" s="1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</row>
    <row r="69" spans="17:142" x14ac:dyDescent="0.2">
      <c r="Q69" s="1"/>
      <c r="R69" s="1"/>
      <c r="S69" s="1"/>
      <c r="T69" s="1"/>
      <c r="U69" s="1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</row>
    <row r="70" spans="17:142" x14ac:dyDescent="0.2">
      <c r="Q70" s="1"/>
      <c r="R70" s="1"/>
      <c r="S70" s="1"/>
      <c r="T70" s="1"/>
      <c r="U70" s="1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</row>
    <row r="71" spans="17:142" x14ac:dyDescent="0.2">
      <c r="Q71" s="1"/>
      <c r="R71" s="1"/>
      <c r="S71" s="1"/>
      <c r="T71" s="1"/>
      <c r="U71" s="1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</row>
    <row r="72" spans="17:142" x14ac:dyDescent="0.2">
      <c r="Q72" s="1"/>
      <c r="R72" s="1"/>
      <c r="S72" s="1"/>
      <c r="T72" s="1"/>
      <c r="U72" s="1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</row>
    <row r="73" spans="17:142" x14ac:dyDescent="0.2">
      <c r="Q73" s="1"/>
      <c r="R73" s="1"/>
      <c r="S73" s="1"/>
      <c r="T73" s="1"/>
      <c r="U73" s="1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</row>
    <row r="74" spans="17:142" x14ac:dyDescent="0.2">
      <c r="Q74" s="1"/>
      <c r="R74" s="1"/>
      <c r="S74" s="1"/>
      <c r="T74" s="1"/>
      <c r="U74" s="1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</row>
    <row r="75" spans="17:142" x14ac:dyDescent="0.2">
      <c r="Q75" s="1"/>
      <c r="R75" s="1"/>
      <c r="S75" s="1"/>
      <c r="T75" s="1"/>
      <c r="U75" s="1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</row>
    <row r="76" spans="17:142" x14ac:dyDescent="0.2">
      <c r="Q76" s="1"/>
      <c r="R76" s="1"/>
      <c r="S76" s="1"/>
      <c r="T76" s="1"/>
      <c r="U76" s="1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</row>
    <row r="77" spans="17:142" x14ac:dyDescent="0.2">
      <c r="Q77" s="1"/>
      <c r="R77" s="1"/>
      <c r="S77" s="1"/>
      <c r="T77" s="1"/>
      <c r="U77" s="1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</row>
    <row r="78" spans="17:142" x14ac:dyDescent="0.2">
      <c r="Q78" s="1"/>
      <c r="R78" s="1"/>
      <c r="S78" s="1"/>
      <c r="T78" s="1"/>
      <c r="U78" s="1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</row>
    <row r="79" spans="17:142" x14ac:dyDescent="0.2">
      <c r="Q79" s="1"/>
      <c r="R79" s="1"/>
      <c r="S79" s="1"/>
      <c r="T79" s="1"/>
      <c r="U79" s="1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</row>
    <row r="80" spans="17:142" x14ac:dyDescent="0.2">
      <c r="Q80" s="1"/>
      <c r="R80" s="1"/>
      <c r="S80" s="1"/>
      <c r="T80" s="1"/>
      <c r="U80" s="1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</row>
    <row r="81" spans="17:142" x14ac:dyDescent="0.2">
      <c r="Q81" s="1"/>
      <c r="R81" s="1"/>
      <c r="S81" s="1"/>
      <c r="T81" s="1"/>
      <c r="U81" s="1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</row>
    <row r="82" spans="17:142" x14ac:dyDescent="0.2">
      <c r="Q82" s="1"/>
      <c r="R82" s="1"/>
      <c r="S82" s="1"/>
      <c r="T82" s="1"/>
      <c r="U82" s="1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</row>
    <row r="83" spans="17:142" x14ac:dyDescent="0.2">
      <c r="Q83" s="1"/>
      <c r="R83" s="1"/>
      <c r="S83" s="1"/>
      <c r="T83" s="1"/>
      <c r="U83" s="1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</row>
    <row r="84" spans="17:142" x14ac:dyDescent="0.2">
      <c r="Q84" s="1"/>
      <c r="R84" s="1"/>
      <c r="S84" s="1"/>
      <c r="T84" s="1"/>
      <c r="U84" s="1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</row>
    <row r="85" spans="17:142" x14ac:dyDescent="0.2">
      <c r="Q85" s="1"/>
      <c r="R85" s="1"/>
      <c r="S85" s="1"/>
      <c r="T85" s="1"/>
      <c r="U85" s="1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</row>
    <row r="86" spans="17:142" x14ac:dyDescent="0.2">
      <c r="Q86" s="1"/>
      <c r="R86" s="1"/>
      <c r="S86" s="1"/>
      <c r="T86" s="1"/>
      <c r="U86" s="1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</row>
    <row r="87" spans="17:142" x14ac:dyDescent="0.2">
      <c r="Q87" s="1"/>
      <c r="R87" s="1"/>
      <c r="S87" s="1"/>
      <c r="T87" s="1"/>
      <c r="U87" s="1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</row>
    <row r="88" spans="17:142" x14ac:dyDescent="0.2">
      <c r="Q88" s="1"/>
      <c r="R88" s="1"/>
      <c r="S88" s="1"/>
      <c r="T88" s="1"/>
      <c r="U88" s="1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</row>
    <row r="89" spans="17:142" x14ac:dyDescent="0.2">
      <c r="Q89" s="1"/>
      <c r="R89" s="1"/>
      <c r="S89" s="1"/>
      <c r="T89" s="1"/>
      <c r="U89" s="1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</row>
    <row r="90" spans="17:142" x14ac:dyDescent="0.2">
      <c r="Q90" s="1"/>
      <c r="R90" s="1"/>
      <c r="S90" s="1"/>
      <c r="T90" s="1"/>
      <c r="U90" s="1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</row>
    <row r="91" spans="17:142" x14ac:dyDescent="0.2">
      <c r="Q91" s="1"/>
      <c r="R91" s="1"/>
      <c r="S91" s="1"/>
      <c r="T91" s="1"/>
      <c r="U91" s="1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</row>
    <row r="92" spans="17:142" x14ac:dyDescent="0.2">
      <c r="Q92" s="1"/>
      <c r="R92" s="1"/>
      <c r="S92" s="1"/>
      <c r="T92" s="1"/>
      <c r="U92" s="1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</row>
    <row r="93" spans="17:142" x14ac:dyDescent="0.2">
      <c r="Q93" s="1"/>
      <c r="R93" s="1"/>
      <c r="S93" s="1"/>
      <c r="T93" s="1"/>
      <c r="U93" s="1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</row>
    <row r="94" spans="17:142" x14ac:dyDescent="0.2">
      <c r="Q94" s="1"/>
      <c r="R94" s="1"/>
      <c r="S94" s="1"/>
      <c r="T94" s="1"/>
      <c r="U94" s="1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</row>
    <row r="95" spans="17:142" x14ac:dyDescent="0.2">
      <c r="Q95" s="1"/>
      <c r="R95" s="1"/>
      <c r="S95" s="1"/>
      <c r="T95" s="1"/>
      <c r="U95" s="1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</row>
    <row r="96" spans="17:142" x14ac:dyDescent="0.2">
      <c r="Q96" s="1"/>
      <c r="R96" s="1"/>
      <c r="S96" s="1"/>
      <c r="T96" s="1"/>
      <c r="U96" s="1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</row>
    <row r="97" spans="17:142" x14ac:dyDescent="0.2">
      <c r="Q97" s="1"/>
      <c r="R97" s="1"/>
      <c r="S97" s="1"/>
      <c r="T97" s="1"/>
      <c r="U97" s="1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</row>
    <row r="98" spans="17:142" x14ac:dyDescent="0.2">
      <c r="Q98" s="1"/>
      <c r="R98" s="1"/>
      <c r="S98" s="1"/>
      <c r="T98" s="1"/>
      <c r="U98" s="1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</row>
    <row r="99" spans="17:142" x14ac:dyDescent="0.2">
      <c r="Q99" s="1"/>
      <c r="R99" s="1"/>
      <c r="S99" s="1"/>
      <c r="T99" s="1"/>
      <c r="U99" s="1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</row>
    <row r="100" spans="17:142" x14ac:dyDescent="0.2">
      <c r="Q100" s="1"/>
      <c r="R100" s="1"/>
      <c r="S100" s="1"/>
      <c r="T100" s="1"/>
      <c r="U100" s="1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</row>
    <row r="101" spans="17:142" x14ac:dyDescent="0.2">
      <c r="Q101" s="1"/>
      <c r="R101" s="1"/>
      <c r="S101" s="1"/>
      <c r="T101" s="1"/>
      <c r="U101" s="1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</row>
    <row r="102" spans="17:142" x14ac:dyDescent="0.2">
      <c r="Q102" s="1"/>
      <c r="R102" s="1"/>
      <c r="S102" s="1"/>
      <c r="T102" s="1"/>
      <c r="U102" s="1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</row>
    <row r="103" spans="17:142" x14ac:dyDescent="0.2">
      <c r="Q103" s="1"/>
      <c r="R103" s="1"/>
      <c r="S103" s="1"/>
      <c r="T103" s="1"/>
      <c r="U103" s="1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</row>
    <row r="104" spans="17:142" x14ac:dyDescent="0.2">
      <c r="Q104" s="1"/>
      <c r="R104" s="1"/>
      <c r="S104" s="1"/>
      <c r="T104" s="1"/>
      <c r="U104" s="1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</row>
    <row r="105" spans="17:142" x14ac:dyDescent="0.2">
      <c r="Q105" s="1"/>
      <c r="R105" s="1"/>
      <c r="S105" s="1"/>
      <c r="T105" s="1"/>
      <c r="U105" s="1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</row>
    <row r="106" spans="17:142" x14ac:dyDescent="0.2">
      <c r="Q106" s="1"/>
      <c r="R106" s="1"/>
      <c r="S106" s="1"/>
      <c r="T106" s="1"/>
      <c r="U106" s="1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</row>
    <row r="107" spans="17:142" x14ac:dyDescent="0.2">
      <c r="Q107" s="1"/>
      <c r="R107" s="1"/>
      <c r="S107" s="1"/>
      <c r="T107" s="1"/>
      <c r="U107" s="1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</row>
    <row r="108" spans="17:142" x14ac:dyDescent="0.2">
      <c r="Q108" s="1"/>
      <c r="R108" s="1"/>
      <c r="S108" s="1"/>
      <c r="T108" s="1"/>
      <c r="U108" s="1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</row>
    <row r="109" spans="17:142" x14ac:dyDescent="0.2">
      <c r="Q109" s="1"/>
      <c r="R109" s="1"/>
      <c r="S109" s="1"/>
      <c r="T109" s="1"/>
      <c r="U109" s="1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</row>
    <row r="110" spans="17:142" x14ac:dyDescent="0.2">
      <c r="Q110" s="1"/>
      <c r="R110" s="1"/>
      <c r="S110" s="1"/>
      <c r="T110" s="1"/>
      <c r="U110" s="1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</row>
    <row r="111" spans="17:142" x14ac:dyDescent="0.2">
      <c r="Q111" s="1"/>
      <c r="R111" s="1"/>
      <c r="S111" s="1"/>
      <c r="T111" s="1"/>
      <c r="U111" s="1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</row>
    <row r="112" spans="17:142" x14ac:dyDescent="0.2">
      <c r="Q112" s="1"/>
      <c r="R112" s="1"/>
      <c r="S112" s="1"/>
      <c r="T112" s="1"/>
      <c r="U112" s="1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</row>
    <row r="113" spans="17:142" x14ac:dyDescent="0.2">
      <c r="Q113" s="1"/>
      <c r="R113" s="1"/>
      <c r="S113" s="1"/>
      <c r="T113" s="1"/>
      <c r="U113" s="1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</row>
    <row r="114" spans="17:142" x14ac:dyDescent="0.2">
      <c r="Q114" s="1"/>
      <c r="R114" s="1"/>
      <c r="S114" s="1"/>
      <c r="T114" s="1"/>
      <c r="U114" s="1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</row>
    <row r="115" spans="17:142" x14ac:dyDescent="0.2">
      <c r="Q115" s="1"/>
      <c r="R115" s="1"/>
      <c r="S115" s="1"/>
      <c r="T115" s="1"/>
      <c r="U115" s="1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</row>
    <row r="116" spans="17:142" x14ac:dyDescent="0.2">
      <c r="Q116" s="1"/>
      <c r="R116" s="1"/>
      <c r="S116" s="1"/>
      <c r="T116" s="1"/>
      <c r="U116" s="1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</row>
    <row r="117" spans="17:142" x14ac:dyDescent="0.2">
      <c r="Q117" s="1"/>
      <c r="R117" s="1"/>
      <c r="S117" s="1"/>
      <c r="T117" s="1"/>
      <c r="U117" s="1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</row>
    <row r="118" spans="17:142" x14ac:dyDescent="0.2">
      <c r="Q118" s="1"/>
      <c r="R118" s="1"/>
      <c r="S118" s="1"/>
      <c r="T118" s="1"/>
      <c r="U118" s="1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</row>
    <row r="119" spans="17:142" x14ac:dyDescent="0.2">
      <c r="Q119" s="1"/>
      <c r="R119" s="1"/>
      <c r="S119" s="1"/>
      <c r="T119" s="1"/>
      <c r="U119" s="1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</row>
    <row r="120" spans="17:142" x14ac:dyDescent="0.2">
      <c r="Q120" s="1"/>
      <c r="R120" s="1"/>
      <c r="S120" s="1"/>
      <c r="T120" s="1"/>
      <c r="U120" s="1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</row>
    <row r="121" spans="17:142" x14ac:dyDescent="0.2">
      <c r="Q121" s="1"/>
      <c r="R121" s="1"/>
      <c r="S121" s="1"/>
      <c r="T121" s="1"/>
      <c r="U121" s="1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</row>
    <row r="122" spans="17:142" x14ac:dyDescent="0.2">
      <c r="Q122" s="1"/>
      <c r="R122" s="1"/>
      <c r="S122" s="1"/>
      <c r="T122" s="1"/>
      <c r="U122" s="1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</row>
    <row r="123" spans="17:142" x14ac:dyDescent="0.2">
      <c r="Q123" s="1"/>
      <c r="R123" s="1"/>
      <c r="S123" s="1"/>
      <c r="T123" s="1"/>
      <c r="U123" s="1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</row>
    <row r="124" spans="17:142" x14ac:dyDescent="0.2">
      <c r="Q124" s="1"/>
      <c r="R124" s="1"/>
      <c r="S124" s="1"/>
      <c r="T124" s="1"/>
      <c r="U124" s="1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</row>
    <row r="125" spans="17:142" x14ac:dyDescent="0.2">
      <c r="Q125" s="1"/>
      <c r="R125" s="1"/>
      <c r="S125" s="1"/>
      <c r="T125" s="1"/>
      <c r="U125" s="1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</row>
    <row r="126" spans="17:142" x14ac:dyDescent="0.2">
      <c r="Q126" s="1"/>
      <c r="R126" s="1"/>
      <c r="S126" s="1"/>
      <c r="T126" s="1"/>
      <c r="U126" s="1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</row>
    <row r="127" spans="17:142" x14ac:dyDescent="0.2">
      <c r="Q127" s="1"/>
      <c r="R127" s="1"/>
      <c r="S127" s="1"/>
      <c r="T127" s="1"/>
      <c r="U127" s="1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</row>
    <row r="128" spans="17:142" x14ac:dyDescent="0.2">
      <c r="Q128" s="1"/>
      <c r="R128" s="1"/>
      <c r="S128" s="1"/>
      <c r="T128" s="1"/>
      <c r="U128" s="1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</row>
    <row r="129" spans="17:142" x14ac:dyDescent="0.2">
      <c r="Q129" s="1"/>
      <c r="R129" s="1"/>
      <c r="S129" s="1"/>
      <c r="T129" s="1"/>
      <c r="U129" s="1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</row>
    <row r="130" spans="17:142" x14ac:dyDescent="0.2">
      <c r="Q130" s="1"/>
      <c r="R130" s="1"/>
      <c r="S130" s="1"/>
      <c r="T130" s="1"/>
      <c r="U130" s="1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</row>
    <row r="131" spans="17:142" x14ac:dyDescent="0.2">
      <c r="Q131" s="1"/>
      <c r="R131" s="1"/>
      <c r="S131" s="1"/>
      <c r="T131" s="1"/>
      <c r="U131" s="1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</row>
    <row r="132" spans="17:142" x14ac:dyDescent="0.2">
      <c r="Q132" s="1"/>
      <c r="R132" s="1"/>
      <c r="S132" s="1"/>
      <c r="T132" s="1"/>
      <c r="U132" s="1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</row>
    <row r="133" spans="17:142" x14ac:dyDescent="0.2">
      <c r="Q133" s="1"/>
      <c r="R133" s="1"/>
      <c r="S133" s="1"/>
      <c r="T133" s="1"/>
      <c r="U133" s="1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</row>
    <row r="134" spans="17:142" x14ac:dyDescent="0.2">
      <c r="Q134" s="1"/>
      <c r="R134" s="1"/>
      <c r="S134" s="1"/>
      <c r="T134" s="1"/>
      <c r="U134" s="1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</row>
    <row r="135" spans="17:142" x14ac:dyDescent="0.2">
      <c r="Q135" s="1"/>
      <c r="R135" s="1"/>
      <c r="S135" s="1"/>
      <c r="T135" s="1"/>
      <c r="U135" s="1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</row>
    <row r="136" spans="17:142" x14ac:dyDescent="0.2">
      <c r="Q136" s="1"/>
      <c r="R136" s="1"/>
      <c r="S136" s="1"/>
      <c r="T136" s="1"/>
      <c r="U136" s="1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</row>
    <row r="137" spans="17:142" x14ac:dyDescent="0.2">
      <c r="Q137" s="1"/>
      <c r="R137" s="1"/>
      <c r="S137" s="1"/>
      <c r="T137" s="1"/>
      <c r="U137" s="1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</row>
    <row r="138" spans="17:142" x14ac:dyDescent="0.2">
      <c r="Q138" s="1"/>
      <c r="R138" s="1"/>
      <c r="S138" s="1"/>
      <c r="T138" s="1"/>
      <c r="U138" s="1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</row>
    <row r="139" spans="17:142" x14ac:dyDescent="0.2">
      <c r="Q139" s="1"/>
      <c r="R139" s="1"/>
      <c r="S139" s="1"/>
      <c r="T139" s="1"/>
      <c r="U139" s="1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</row>
    <row r="140" spans="17:142" x14ac:dyDescent="0.2">
      <c r="Q140" s="1"/>
      <c r="R140" s="1"/>
      <c r="S140" s="1"/>
      <c r="T140" s="1"/>
      <c r="U140" s="1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</row>
    <row r="141" spans="17:142" x14ac:dyDescent="0.2">
      <c r="Q141" s="1"/>
      <c r="R141" s="1"/>
      <c r="S141" s="1"/>
      <c r="T141" s="1"/>
      <c r="U141" s="1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</row>
    <row r="142" spans="17:142" x14ac:dyDescent="0.2">
      <c r="Q142" s="1"/>
      <c r="R142" s="1"/>
      <c r="S142" s="1"/>
      <c r="T142" s="1"/>
      <c r="U142" s="1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</row>
    <row r="143" spans="17:142" x14ac:dyDescent="0.2">
      <c r="Q143" s="1"/>
      <c r="R143" s="1"/>
      <c r="S143" s="1"/>
      <c r="T143" s="1"/>
      <c r="U143" s="1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</row>
    <row r="144" spans="17:142" x14ac:dyDescent="0.2">
      <c r="Q144" s="1"/>
      <c r="R144" s="1"/>
      <c r="S144" s="1"/>
      <c r="T144" s="1"/>
      <c r="U144" s="1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</row>
    <row r="145" spans="17:142" x14ac:dyDescent="0.2">
      <c r="Q145" s="1"/>
      <c r="R145" s="1"/>
      <c r="S145" s="1"/>
      <c r="T145" s="1"/>
      <c r="U145" s="1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</row>
    <row r="146" spans="17:142" x14ac:dyDescent="0.2">
      <c r="Q146" s="1"/>
      <c r="R146" s="1"/>
      <c r="S146" s="1"/>
      <c r="T146" s="1"/>
      <c r="U146" s="1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</row>
    <row r="147" spans="17:142" x14ac:dyDescent="0.2">
      <c r="Q147" s="1"/>
      <c r="R147" s="1"/>
      <c r="S147" s="1"/>
      <c r="T147" s="1"/>
      <c r="U147" s="1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</row>
    <row r="148" spans="17:142" x14ac:dyDescent="0.2">
      <c r="Q148" s="1"/>
      <c r="R148" s="1"/>
      <c r="S148" s="1"/>
      <c r="T148" s="1"/>
      <c r="U148" s="1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</row>
    <row r="149" spans="17:142" x14ac:dyDescent="0.2">
      <c r="Q149" s="1"/>
      <c r="R149" s="1"/>
      <c r="S149" s="1"/>
      <c r="T149" s="1"/>
      <c r="U149" s="1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</row>
    <row r="150" spans="17:142" x14ac:dyDescent="0.2">
      <c r="Q150" s="1"/>
      <c r="R150" s="1"/>
      <c r="S150" s="1"/>
      <c r="T150" s="1"/>
      <c r="U150" s="1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</row>
    <row r="151" spans="17:142" x14ac:dyDescent="0.2">
      <c r="Q151" s="1"/>
      <c r="R151" s="1"/>
      <c r="S151" s="1"/>
      <c r="T151" s="1"/>
      <c r="U151" s="1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</row>
    <row r="152" spans="17:142" x14ac:dyDescent="0.2">
      <c r="Q152" s="1"/>
      <c r="R152" s="1"/>
      <c r="S152" s="1"/>
      <c r="T152" s="1"/>
      <c r="U152" s="1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</row>
    <row r="153" spans="17:142" x14ac:dyDescent="0.2">
      <c r="Q153" s="1"/>
      <c r="R153" s="1"/>
      <c r="S153" s="1"/>
      <c r="T153" s="1"/>
      <c r="U153" s="1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</row>
    <row r="154" spans="17:142" x14ac:dyDescent="0.2">
      <c r="Q154" s="1"/>
      <c r="R154" s="1"/>
      <c r="S154" s="1"/>
      <c r="T154" s="1"/>
      <c r="U154" s="1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</row>
    <row r="155" spans="17:142" x14ac:dyDescent="0.2">
      <c r="Q155" s="1"/>
      <c r="R155" s="1"/>
      <c r="S155" s="1"/>
      <c r="T155" s="1"/>
      <c r="U155" s="1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</row>
    <row r="156" spans="17:142" x14ac:dyDescent="0.2">
      <c r="Q156" s="1"/>
      <c r="R156" s="1"/>
      <c r="S156" s="1"/>
      <c r="T156" s="1"/>
      <c r="U156" s="1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</row>
    <row r="157" spans="17:142" x14ac:dyDescent="0.2">
      <c r="Q157" s="1"/>
      <c r="R157" s="1"/>
      <c r="S157" s="1"/>
      <c r="T157" s="1"/>
      <c r="U157" s="1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</row>
    <row r="158" spans="17:142" x14ac:dyDescent="0.2">
      <c r="Q158" s="1"/>
      <c r="R158" s="1"/>
      <c r="S158" s="1"/>
      <c r="T158" s="1"/>
      <c r="U158" s="1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</row>
    <row r="159" spans="17:142" x14ac:dyDescent="0.2">
      <c r="Q159" s="1"/>
      <c r="R159" s="1"/>
      <c r="S159" s="1"/>
      <c r="T159" s="1"/>
      <c r="U159" s="1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</row>
    <row r="160" spans="17:142" x14ac:dyDescent="0.2">
      <c r="Q160" s="1"/>
      <c r="R160" s="1"/>
      <c r="S160" s="1"/>
      <c r="T160" s="1"/>
      <c r="U160" s="1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</row>
    <row r="161" spans="17:142" x14ac:dyDescent="0.2">
      <c r="Q161" s="1"/>
      <c r="R161" s="1"/>
      <c r="S161" s="1"/>
      <c r="T161" s="1"/>
      <c r="U161" s="1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</row>
    <row r="162" spans="17:142" x14ac:dyDescent="0.2">
      <c r="Q162" s="1"/>
      <c r="R162" s="1"/>
      <c r="S162" s="1"/>
      <c r="T162" s="1"/>
      <c r="U162" s="1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</row>
    <row r="163" spans="17:142" x14ac:dyDescent="0.2">
      <c r="Q163" s="1"/>
      <c r="R163" s="1"/>
      <c r="S163" s="1"/>
      <c r="T163" s="1"/>
      <c r="U163" s="1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</row>
    <row r="164" spans="17:142" x14ac:dyDescent="0.2">
      <c r="Q164" s="1"/>
      <c r="R164" s="1"/>
      <c r="S164" s="1"/>
      <c r="T164" s="1"/>
      <c r="U164" s="1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</row>
    <row r="165" spans="17:142" x14ac:dyDescent="0.2">
      <c r="Q165" s="1"/>
      <c r="R165" s="1"/>
      <c r="S165" s="1"/>
      <c r="T165" s="1"/>
      <c r="U165" s="1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</row>
    <row r="166" spans="17:142" x14ac:dyDescent="0.2">
      <c r="Q166" s="1"/>
      <c r="R166" s="1"/>
      <c r="S166" s="1"/>
      <c r="T166" s="1"/>
      <c r="U166" s="1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</row>
    <row r="167" spans="17:142" x14ac:dyDescent="0.2">
      <c r="Q167" s="1"/>
      <c r="R167" s="1"/>
      <c r="S167" s="1"/>
      <c r="T167" s="1"/>
      <c r="U167" s="1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</row>
    <row r="168" spans="17:142" x14ac:dyDescent="0.2">
      <c r="Q168" s="1"/>
      <c r="R168" s="1"/>
      <c r="S168" s="1"/>
      <c r="T168" s="1"/>
      <c r="U168" s="1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</row>
    <row r="169" spans="17:142" x14ac:dyDescent="0.2">
      <c r="Q169" s="1"/>
      <c r="R169" s="1"/>
      <c r="S169" s="1"/>
      <c r="T169" s="1"/>
      <c r="U169" s="1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</row>
    <row r="170" spans="17:142" x14ac:dyDescent="0.2">
      <c r="Q170" s="1"/>
      <c r="R170" s="1"/>
      <c r="S170" s="1"/>
      <c r="T170" s="1"/>
      <c r="U170" s="1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</row>
    <row r="171" spans="17:142" x14ac:dyDescent="0.2">
      <c r="Q171" s="1"/>
      <c r="R171" s="1"/>
      <c r="S171" s="1"/>
      <c r="T171" s="1"/>
      <c r="U171" s="1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</row>
    <row r="172" spans="17:142" x14ac:dyDescent="0.2">
      <c r="Q172" s="1"/>
      <c r="R172" s="1"/>
      <c r="S172" s="1"/>
      <c r="T172" s="1"/>
      <c r="U172" s="1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</row>
    <row r="173" spans="17:142" x14ac:dyDescent="0.2">
      <c r="Q173" s="1"/>
      <c r="R173" s="1"/>
      <c r="S173" s="1"/>
      <c r="T173" s="1"/>
      <c r="U173" s="1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</row>
    <row r="174" spans="17:142" x14ac:dyDescent="0.2">
      <c r="Q174" s="1"/>
      <c r="R174" s="1"/>
      <c r="S174" s="1"/>
      <c r="T174" s="1"/>
      <c r="U174" s="1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</row>
    <row r="175" spans="17:142" x14ac:dyDescent="0.2">
      <c r="Q175" s="1"/>
      <c r="R175" s="1"/>
      <c r="S175" s="1"/>
      <c r="T175" s="1"/>
      <c r="U175" s="1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</row>
    <row r="176" spans="17:142" x14ac:dyDescent="0.2">
      <c r="Q176" s="1"/>
      <c r="R176" s="1"/>
      <c r="S176" s="1"/>
      <c r="T176" s="1"/>
      <c r="U176" s="1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</row>
    <row r="177" spans="17:142" x14ac:dyDescent="0.2">
      <c r="Q177" s="1"/>
      <c r="R177" s="1"/>
      <c r="S177" s="1"/>
      <c r="T177" s="1"/>
      <c r="U177" s="1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</row>
    <row r="178" spans="17:142" x14ac:dyDescent="0.2">
      <c r="Q178" s="1"/>
      <c r="R178" s="1"/>
      <c r="S178" s="1"/>
      <c r="T178" s="1"/>
      <c r="U178" s="1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</row>
    <row r="179" spans="17:142" x14ac:dyDescent="0.2">
      <c r="Q179" s="1"/>
      <c r="R179" s="1"/>
      <c r="S179" s="1"/>
      <c r="T179" s="1"/>
      <c r="U179" s="1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</row>
    <row r="180" spans="17:142" x14ac:dyDescent="0.2">
      <c r="Q180" s="1"/>
      <c r="R180" s="1"/>
      <c r="S180" s="1"/>
      <c r="T180" s="1"/>
      <c r="U180" s="1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</row>
    <row r="181" spans="17:142" x14ac:dyDescent="0.2">
      <c r="Q181" s="1"/>
      <c r="R181" s="1"/>
      <c r="S181" s="1"/>
      <c r="T181" s="1"/>
      <c r="U181" s="1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  <c r="DG181" s="36"/>
      <c r="DH181" s="36"/>
      <c r="DI181" s="36"/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</row>
    <row r="182" spans="17:142" x14ac:dyDescent="0.2">
      <c r="Q182" s="1"/>
      <c r="R182" s="1"/>
      <c r="S182" s="1"/>
      <c r="T182" s="1"/>
      <c r="U182" s="1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</row>
    <row r="183" spans="17:142" x14ac:dyDescent="0.2">
      <c r="Q183" s="1"/>
      <c r="R183" s="1"/>
      <c r="S183" s="1"/>
      <c r="T183" s="1"/>
      <c r="U183" s="1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6"/>
      <c r="DQ183" s="36"/>
      <c r="DR183" s="36"/>
      <c r="DS183" s="36"/>
      <c r="DT183" s="36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</row>
    <row r="184" spans="17:142" x14ac:dyDescent="0.2">
      <c r="Q184" s="1"/>
      <c r="R184" s="1"/>
      <c r="S184" s="1"/>
      <c r="T184" s="1"/>
      <c r="U184" s="1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  <c r="DG184" s="36"/>
      <c r="DH184" s="36"/>
      <c r="DI184" s="36"/>
      <c r="DJ184" s="36"/>
      <c r="DK184" s="36"/>
      <c r="DL184" s="36"/>
      <c r="DM184" s="36"/>
      <c r="DN184" s="36"/>
      <c r="DO184" s="36"/>
      <c r="DP184" s="36"/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</row>
    <row r="185" spans="17:142" x14ac:dyDescent="0.2">
      <c r="Q185" s="1"/>
      <c r="R185" s="1"/>
      <c r="S185" s="1"/>
      <c r="T185" s="1"/>
      <c r="U185" s="1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  <c r="DG185" s="36"/>
      <c r="DH185" s="36"/>
      <c r="DI185" s="36"/>
      <c r="DJ185" s="36"/>
      <c r="DK185" s="36"/>
      <c r="DL185" s="36"/>
      <c r="DM185" s="36"/>
      <c r="DN185" s="36"/>
      <c r="DO185" s="36"/>
      <c r="DP185" s="36"/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</row>
    <row r="186" spans="17:142" x14ac:dyDescent="0.2">
      <c r="Q186" s="1"/>
      <c r="R186" s="1"/>
      <c r="S186" s="1"/>
      <c r="T186" s="1"/>
      <c r="U186" s="1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</row>
    <row r="187" spans="17:142" x14ac:dyDescent="0.2">
      <c r="Q187" s="1"/>
      <c r="R187" s="1"/>
      <c r="S187" s="1"/>
      <c r="T187" s="1"/>
      <c r="U187" s="1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</row>
    <row r="188" spans="17:142" x14ac:dyDescent="0.2">
      <c r="Q188" s="1"/>
      <c r="R188" s="1"/>
      <c r="S188" s="1"/>
      <c r="T188" s="1"/>
      <c r="U188" s="1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</row>
    <row r="189" spans="17:142" x14ac:dyDescent="0.2">
      <c r="Q189" s="1"/>
      <c r="R189" s="1"/>
      <c r="S189" s="1"/>
      <c r="T189" s="1"/>
      <c r="U189" s="1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</row>
    <row r="190" spans="17:142" x14ac:dyDescent="0.2">
      <c r="Q190" s="1"/>
      <c r="R190" s="1"/>
      <c r="S190" s="1"/>
      <c r="T190" s="1"/>
      <c r="U190" s="1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</row>
    <row r="191" spans="17:142" x14ac:dyDescent="0.2">
      <c r="Q191" s="1"/>
      <c r="R191" s="1"/>
      <c r="S191" s="1"/>
      <c r="T191" s="1"/>
      <c r="U191" s="1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</row>
    <row r="192" spans="17:142" x14ac:dyDescent="0.2">
      <c r="Q192" s="1"/>
      <c r="R192" s="1"/>
      <c r="S192" s="1"/>
      <c r="T192" s="1"/>
      <c r="U192" s="1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</row>
    <row r="193" spans="17:142" x14ac:dyDescent="0.2">
      <c r="Q193" s="1"/>
      <c r="R193" s="1"/>
      <c r="S193" s="1"/>
      <c r="T193" s="1"/>
      <c r="U193" s="1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</row>
    <row r="194" spans="17:142" x14ac:dyDescent="0.2">
      <c r="Q194" s="1"/>
      <c r="R194" s="1"/>
      <c r="S194" s="1"/>
      <c r="T194" s="1"/>
      <c r="U194" s="1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  <c r="DG194" s="36"/>
      <c r="DH194" s="36"/>
      <c r="DI194" s="36"/>
      <c r="DJ194" s="36"/>
      <c r="DK194" s="36"/>
      <c r="DL194" s="36"/>
      <c r="DM194" s="36"/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36"/>
      <c r="EI194" s="36"/>
      <c r="EJ194" s="36"/>
      <c r="EK194" s="36"/>
      <c r="EL194" s="36"/>
    </row>
    <row r="195" spans="17:142" x14ac:dyDescent="0.2">
      <c r="Q195" s="1"/>
      <c r="R195" s="1"/>
      <c r="S195" s="1"/>
      <c r="T195" s="1"/>
      <c r="U195" s="1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</row>
    <row r="196" spans="17:142" x14ac:dyDescent="0.2">
      <c r="Q196" s="1"/>
      <c r="R196" s="1"/>
      <c r="S196" s="1"/>
      <c r="T196" s="1"/>
      <c r="U196" s="1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  <c r="DG196" s="36"/>
      <c r="DH196" s="36"/>
      <c r="DI196" s="36"/>
      <c r="DJ196" s="36"/>
      <c r="DK196" s="36"/>
      <c r="DL196" s="36"/>
      <c r="DM196" s="36"/>
      <c r="DN196" s="36"/>
      <c r="DO196" s="36"/>
      <c r="DP196" s="36"/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36"/>
      <c r="EI196" s="36"/>
      <c r="EJ196" s="36"/>
      <c r="EK196" s="36"/>
      <c r="EL196" s="36"/>
    </row>
    <row r="197" spans="17:142" x14ac:dyDescent="0.2">
      <c r="Q197" s="1"/>
      <c r="R197" s="1"/>
      <c r="S197" s="1"/>
      <c r="T197" s="1"/>
      <c r="U197" s="1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  <c r="DG197" s="36"/>
      <c r="DH197" s="36"/>
      <c r="DI197" s="36"/>
      <c r="DJ197" s="36"/>
      <c r="DK197" s="36"/>
      <c r="DL197" s="36"/>
      <c r="DM197" s="36"/>
      <c r="DN197" s="36"/>
      <c r="DO197" s="36"/>
      <c r="DP197" s="36"/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36"/>
      <c r="EI197" s="36"/>
      <c r="EJ197" s="36"/>
      <c r="EK197" s="36"/>
      <c r="EL197" s="36"/>
    </row>
    <row r="198" spans="17:142" x14ac:dyDescent="0.2">
      <c r="Q198" s="1"/>
      <c r="R198" s="1"/>
      <c r="S198" s="1"/>
      <c r="T198" s="1"/>
      <c r="U198" s="1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</row>
    <row r="199" spans="17:142" x14ac:dyDescent="0.2">
      <c r="Q199" s="1"/>
      <c r="R199" s="1"/>
      <c r="S199" s="1"/>
      <c r="T199" s="1"/>
      <c r="U199" s="1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  <c r="DG199" s="36"/>
      <c r="DH199" s="36"/>
      <c r="DI199" s="36"/>
      <c r="DJ199" s="36"/>
      <c r="DK199" s="36"/>
      <c r="DL199" s="36"/>
      <c r="DM199" s="36"/>
      <c r="DN199" s="36"/>
      <c r="DO199" s="36"/>
      <c r="DP199" s="36"/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36"/>
      <c r="EI199" s="36"/>
      <c r="EJ199" s="36"/>
      <c r="EK199" s="36"/>
      <c r="EL199" s="36"/>
    </row>
    <row r="200" spans="17:142" x14ac:dyDescent="0.2">
      <c r="Q200" s="1"/>
      <c r="R200" s="1"/>
      <c r="S200" s="1"/>
      <c r="T200" s="1"/>
      <c r="U200" s="1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  <c r="DG200" s="36"/>
      <c r="DH200" s="36"/>
      <c r="DI200" s="36"/>
      <c r="DJ200" s="36"/>
      <c r="DK200" s="36"/>
      <c r="DL200" s="36"/>
      <c r="DM200" s="36"/>
      <c r="DN200" s="36"/>
      <c r="DO200" s="36"/>
      <c r="DP200" s="36"/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</row>
    <row r="201" spans="17:142" x14ac:dyDescent="0.2">
      <c r="Q201" s="1"/>
      <c r="R201" s="1"/>
      <c r="S201" s="1"/>
      <c r="T201" s="1"/>
      <c r="U201" s="1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</row>
    <row r="202" spans="17:142" x14ac:dyDescent="0.2">
      <c r="Q202" s="1"/>
      <c r="R202" s="1"/>
      <c r="S202" s="1"/>
      <c r="T202" s="1"/>
      <c r="U202" s="1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</row>
    <row r="203" spans="17:142" x14ac:dyDescent="0.2">
      <c r="Q203" s="1"/>
      <c r="R203" s="1"/>
      <c r="S203" s="1"/>
      <c r="T203" s="1"/>
      <c r="U203" s="1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  <c r="DG203" s="36"/>
      <c r="DH203" s="36"/>
      <c r="DI203" s="36"/>
      <c r="DJ203" s="36"/>
      <c r="DK203" s="36"/>
      <c r="DL203" s="36"/>
      <c r="DM203" s="36"/>
      <c r="DN203" s="36"/>
      <c r="DO203" s="36"/>
      <c r="DP203" s="36"/>
      <c r="DQ203" s="36"/>
      <c r="DR203" s="36"/>
      <c r="DS203" s="36"/>
      <c r="DT203" s="36"/>
      <c r="DU203" s="36"/>
      <c r="DV203" s="36"/>
      <c r="DW203" s="36"/>
      <c r="DX203" s="36"/>
      <c r="DY203" s="36"/>
      <c r="DZ203" s="36"/>
      <c r="EA203" s="36"/>
      <c r="EB203" s="36"/>
      <c r="EC203" s="36"/>
      <c r="ED203" s="36"/>
      <c r="EE203" s="36"/>
      <c r="EF203" s="36"/>
      <c r="EG203" s="36"/>
      <c r="EH203" s="36"/>
      <c r="EI203" s="36"/>
      <c r="EJ203" s="36"/>
      <c r="EK203" s="36"/>
      <c r="EL203" s="36"/>
    </row>
    <row r="204" spans="17:142" x14ac:dyDescent="0.2">
      <c r="Q204" s="1"/>
      <c r="R204" s="1"/>
      <c r="S204" s="1"/>
      <c r="T204" s="1"/>
      <c r="U204" s="1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  <c r="DG204" s="36"/>
      <c r="DH204" s="36"/>
      <c r="DI204" s="36"/>
      <c r="DJ204" s="36"/>
      <c r="DK204" s="36"/>
      <c r="DL204" s="36"/>
      <c r="DM204" s="36"/>
      <c r="DN204" s="36"/>
      <c r="DO204" s="36"/>
      <c r="DP204" s="36"/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</row>
    <row r="205" spans="17:142" x14ac:dyDescent="0.2">
      <c r="Q205" s="1"/>
      <c r="R205" s="1"/>
      <c r="S205" s="1"/>
      <c r="T205" s="1"/>
      <c r="U205" s="1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36"/>
      <c r="DG205" s="36"/>
      <c r="DH205" s="36"/>
      <c r="DI205" s="36"/>
      <c r="DJ205" s="36"/>
      <c r="DK205" s="36"/>
      <c r="DL205" s="36"/>
      <c r="DM205" s="36"/>
      <c r="DN205" s="36"/>
      <c r="DO205" s="36"/>
      <c r="DP205" s="36"/>
      <c r="DQ205" s="36"/>
      <c r="DR205" s="36"/>
      <c r="DS205" s="36"/>
      <c r="DT205" s="36"/>
      <c r="DU205" s="36"/>
      <c r="DV205" s="36"/>
      <c r="DW205" s="36"/>
      <c r="DX205" s="36"/>
      <c r="DY205" s="36"/>
      <c r="DZ205" s="36"/>
      <c r="EA205" s="36"/>
      <c r="EB205" s="36"/>
      <c r="EC205" s="36"/>
      <c r="ED205" s="36"/>
      <c r="EE205" s="36"/>
      <c r="EF205" s="36"/>
      <c r="EG205" s="36"/>
      <c r="EH205" s="36"/>
      <c r="EI205" s="36"/>
      <c r="EJ205" s="36"/>
      <c r="EK205" s="36"/>
      <c r="EL205" s="36"/>
    </row>
    <row r="206" spans="17:142" x14ac:dyDescent="0.2">
      <c r="Q206" s="1"/>
      <c r="R206" s="1"/>
      <c r="S206" s="1"/>
      <c r="T206" s="1"/>
      <c r="U206" s="1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36"/>
      <c r="DG206" s="36"/>
      <c r="DH206" s="36"/>
      <c r="DI206" s="36"/>
      <c r="DJ206" s="36"/>
      <c r="DK206" s="36"/>
      <c r="DL206" s="36"/>
      <c r="DM206" s="36"/>
      <c r="DN206" s="36"/>
      <c r="DO206" s="36"/>
      <c r="DP206" s="36"/>
      <c r="DQ206" s="36"/>
      <c r="DR206" s="36"/>
      <c r="DS206" s="36"/>
      <c r="DT206" s="36"/>
      <c r="DU206" s="36"/>
      <c r="DV206" s="36"/>
      <c r="DW206" s="36"/>
      <c r="DX206" s="36"/>
      <c r="DY206" s="36"/>
      <c r="DZ206" s="36"/>
      <c r="EA206" s="36"/>
      <c r="EB206" s="36"/>
      <c r="EC206" s="36"/>
      <c r="ED206" s="36"/>
      <c r="EE206" s="36"/>
      <c r="EF206" s="36"/>
      <c r="EG206" s="36"/>
      <c r="EH206" s="36"/>
      <c r="EI206" s="36"/>
      <c r="EJ206" s="36"/>
      <c r="EK206" s="36"/>
      <c r="EL206" s="36"/>
    </row>
    <row r="207" spans="17:142" x14ac:dyDescent="0.2">
      <c r="Q207" s="1"/>
      <c r="R207" s="1"/>
      <c r="S207" s="1"/>
      <c r="T207" s="1"/>
      <c r="U207" s="1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</row>
    <row r="208" spans="17:142" x14ac:dyDescent="0.2">
      <c r="Q208" s="1"/>
      <c r="R208" s="1"/>
      <c r="S208" s="1"/>
      <c r="T208" s="1"/>
      <c r="U208" s="1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36"/>
      <c r="DG208" s="36"/>
      <c r="DH208" s="36"/>
      <c r="DI208" s="36"/>
      <c r="DJ208" s="36"/>
      <c r="DK208" s="36"/>
      <c r="DL208" s="36"/>
      <c r="DM208" s="36"/>
      <c r="DN208" s="36"/>
      <c r="DO208" s="36"/>
      <c r="DP208" s="36"/>
      <c r="DQ208" s="36"/>
      <c r="DR208" s="36"/>
      <c r="DS208" s="36"/>
      <c r="DT208" s="36"/>
      <c r="DU208" s="36"/>
      <c r="DV208" s="36"/>
      <c r="DW208" s="36"/>
      <c r="DX208" s="36"/>
      <c r="DY208" s="36"/>
      <c r="DZ208" s="36"/>
      <c r="EA208" s="36"/>
      <c r="EB208" s="36"/>
      <c r="EC208" s="36"/>
      <c r="ED208" s="36"/>
      <c r="EE208" s="36"/>
      <c r="EF208" s="36"/>
      <c r="EG208" s="36"/>
      <c r="EH208" s="36"/>
      <c r="EI208" s="36"/>
      <c r="EJ208" s="36"/>
      <c r="EK208" s="36"/>
      <c r="EL208" s="36"/>
    </row>
    <row r="209" spans="17:142" x14ac:dyDescent="0.2">
      <c r="Q209" s="1"/>
      <c r="R209" s="1"/>
      <c r="S209" s="1"/>
      <c r="T209" s="1"/>
      <c r="U209" s="1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  <c r="DG209" s="36"/>
      <c r="DH209" s="36"/>
      <c r="DI209" s="36"/>
      <c r="DJ209" s="36"/>
      <c r="DK209" s="36"/>
      <c r="DL209" s="36"/>
      <c r="DM209" s="36"/>
      <c r="DN209" s="36"/>
      <c r="DO209" s="36"/>
      <c r="DP209" s="36"/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</row>
    <row r="210" spans="17:142" x14ac:dyDescent="0.2">
      <c r="Q210" s="1"/>
      <c r="R210" s="1"/>
      <c r="S210" s="1"/>
      <c r="T210" s="1"/>
      <c r="U210" s="1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</row>
    <row r="211" spans="17:142" x14ac:dyDescent="0.2">
      <c r="Q211" s="1"/>
      <c r="R211" s="1"/>
      <c r="S211" s="1"/>
      <c r="T211" s="1"/>
      <c r="U211" s="1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</row>
    <row r="212" spans="17:142" x14ac:dyDescent="0.2">
      <c r="Q212" s="1"/>
      <c r="R212" s="1"/>
      <c r="S212" s="1"/>
      <c r="T212" s="1"/>
      <c r="U212" s="1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</row>
    <row r="213" spans="17:142" x14ac:dyDescent="0.2">
      <c r="Q213" s="1"/>
      <c r="R213" s="1"/>
      <c r="S213" s="1"/>
      <c r="T213" s="1"/>
      <c r="U213" s="1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</row>
    <row r="214" spans="17:142" x14ac:dyDescent="0.2">
      <c r="Q214" s="1"/>
      <c r="R214" s="1"/>
      <c r="S214" s="1"/>
      <c r="T214" s="1"/>
      <c r="U214" s="1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</row>
    <row r="215" spans="17:142" x14ac:dyDescent="0.2">
      <c r="Q215" s="1"/>
      <c r="R215" s="1"/>
      <c r="S215" s="1"/>
      <c r="T215" s="1"/>
      <c r="U215" s="1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  <c r="DG215" s="36"/>
      <c r="DH215" s="36"/>
      <c r="DI215" s="36"/>
      <c r="DJ215" s="36"/>
      <c r="DK215" s="36"/>
      <c r="DL215" s="36"/>
      <c r="DM215" s="36"/>
      <c r="DN215" s="36"/>
      <c r="DO215" s="36"/>
      <c r="DP215" s="36"/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</row>
    <row r="216" spans="17:142" x14ac:dyDescent="0.2">
      <c r="Q216" s="1"/>
      <c r="R216" s="1"/>
      <c r="S216" s="1"/>
      <c r="T216" s="1"/>
      <c r="U216" s="1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</row>
    <row r="217" spans="17:142" x14ac:dyDescent="0.2">
      <c r="Q217" s="1"/>
      <c r="R217" s="1"/>
      <c r="S217" s="1"/>
      <c r="T217" s="1"/>
      <c r="U217" s="1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</row>
    <row r="218" spans="17:142" x14ac:dyDescent="0.2">
      <c r="Q218" s="1"/>
      <c r="R218" s="1"/>
      <c r="S218" s="1"/>
      <c r="T218" s="1"/>
      <c r="U218" s="1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</row>
    <row r="219" spans="17:142" x14ac:dyDescent="0.2">
      <c r="Q219" s="1"/>
      <c r="R219" s="1"/>
      <c r="S219" s="1"/>
      <c r="T219" s="1"/>
      <c r="U219" s="1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</row>
    <row r="220" spans="17:142" x14ac:dyDescent="0.2">
      <c r="Q220" s="1"/>
      <c r="R220" s="1"/>
      <c r="S220" s="1"/>
      <c r="T220" s="1"/>
      <c r="U220" s="1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36"/>
      <c r="DG220" s="36"/>
      <c r="DH220" s="36"/>
      <c r="DI220" s="36"/>
      <c r="DJ220" s="36"/>
      <c r="DK220" s="36"/>
      <c r="DL220" s="36"/>
      <c r="DM220" s="36"/>
      <c r="DN220" s="36"/>
      <c r="DO220" s="36"/>
      <c r="DP220" s="36"/>
      <c r="DQ220" s="36"/>
      <c r="DR220" s="36"/>
      <c r="DS220" s="36"/>
      <c r="DT220" s="36"/>
      <c r="DU220" s="36"/>
      <c r="DV220" s="36"/>
      <c r="DW220" s="36"/>
      <c r="DX220" s="36"/>
      <c r="DY220" s="36"/>
      <c r="DZ220" s="36"/>
      <c r="EA220" s="36"/>
      <c r="EB220" s="36"/>
      <c r="EC220" s="36"/>
      <c r="ED220" s="36"/>
      <c r="EE220" s="36"/>
      <c r="EF220" s="36"/>
      <c r="EG220" s="36"/>
      <c r="EH220" s="36"/>
      <c r="EI220" s="36"/>
      <c r="EJ220" s="36"/>
      <c r="EK220" s="36"/>
      <c r="EL220" s="36"/>
    </row>
    <row r="221" spans="17:142" x14ac:dyDescent="0.2">
      <c r="Q221" s="1"/>
      <c r="R221" s="1"/>
      <c r="S221" s="1"/>
      <c r="T221" s="1"/>
      <c r="U221" s="1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  <c r="DG221" s="36"/>
      <c r="DH221" s="36"/>
      <c r="DI221" s="36"/>
      <c r="DJ221" s="36"/>
      <c r="DK221" s="36"/>
      <c r="DL221" s="36"/>
      <c r="DM221" s="36"/>
      <c r="DN221" s="36"/>
      <c r="DO221" s="36"/>
      <c r="DP221" s="36"/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</row>
    <row r="222" spans="17:142" x14ac:dyDescent="0.2">
      <c r="Q222" s="1"/>
      <c r="R222" s="1"/>
      <c r="S222" s="1"/>
      <c r="T222" s="1"/>
      <c r="U222" s="1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  <c r="DG222" s="36"/>
      <c r="DH222" s="36"/>
      <c r="DI222" s="36"/>
      <c r="DJ222" s="36"/>
      <c r="DK222" s="36"/>
      <c r="DL222" s="36"/>
      <c r="DM222" s="36"/>
      <c r="DN222" s="36"/>
      <c r="DO222" s="36"/>
      <c r="DP222" s="36"/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36"/>
      <c r="EI222" s="36"/>
      <c r="EJ222" s="36"/>
      <c r="EK222" s="36"/>
      <c r="EL222" s="36"/>
    </row>
    <row r="223" spans="17:142" x14ac:dyDescent="0.2">
      <c r="Q223" s="1"/>
      <c r="R223" s="1"/>
      <c r="S223" s="1"/>
      <c r="T223" s="1"/>
      <c r="U223" s="1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36"/>
      <c r="DG223" s="36"/>
      <c r="DH223" s="36"/>
      <c r="DI223" s="36"/>
      <c r="DJ223" s="36"/>
      <c r="DK223" s="36"/>
      <c r="DL223" s="36"/>
      <c r="DM223" s="36"/>
      <c r="DN223" s="36"/>
      <c r="DO223" s="36"/>
      <c r="DP223" s="36"/>
      <c r="DQ223" s="36"/>
      <c r="DR223" s="36"/>
      <c r="DS223" s="36"/>
      <c r="DT223" s="36"/>
      <c r="DU223" s="36"/>
      <c r="DV223" s="36"/>
      <c r="DW223" s="36"/>
      <c r="DX223" s="36"/>
      <c r="DY223" s="36"/>
      <c r="DZ223" s="36"/>
      <c r="EA223" s="36"/>
      <c r="EB223" s="36"/>
      <c r="EC223" s="36"/>
      <c r="ED223" s="36"/>
      <c r="EE223" s="36"/>
      <c r="EF223" s="36"/>
      <c r="EG223" s="36"/>
      <c r="EH223" s="36"/>
      <c r="EI223" s="36"/>
      <c r="EJ223" s="36"/>
      <c r="EK223" s="36"/>
      <c r="EL223" s="36"/>
    </row>
    <row r="224" spans="17:142" x14ac:dyDescent="0.2">
      <c r="Q224" s="1"/>
      <c r="R224" s="1"/>
      <c r="S224" s="1"/>
      <c r="T224" s="1"/>
      <c r="U224" s="1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  <c r="DG224" s="36"/>
      <c r="DH224" s="36"/>
      <c r="DI224" s="36"/>
      <c r="DJ224" s="36"/>
      <c r="DK224" s="36"/>
      <c r="DL224" s="36"/>
      <c r="DM224" s="36"/>
      <c r="DN224" s="36"/>
      <c r="DO224" s="36"/>
      <c r="DP224" s="36"/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</row>
    <row r="225" spans="17:142" x14ac:dyDescent="0.2">
      <c r="Q225" s="1"/>
      <c r="R225" s="1"/>
      <c r="S225" s="1"/>
      <c r="T225" s="1"/>
      <c r="U225" s="1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36"/>
      <c r="DG225" s="36"/>
      <c r="DH225" s="36"/>
      <c r="DI225" s="36"/>
      <c r="DJ225" s="36"/>
      <c r="DK225" s="36"/>
      <c r="DL225" s="36"/>
      <c r="DM225" s="36"/>
      <c r="DN225" s="36"/>
      <c r="DO225" s="36"/>
      <c r="DP225" s="36"/>
      <c r="DQ225" s="36"/>
      <c r="DR225" s="36"/>
      <c r="DS225" s="36"/>
      <c r="DT225" s="36"/>
      <c r="DU225" s="36"/>
      <c r="DV225" s="36"/>
      <c r="DW225" s="36"/>
      <c r="DX225" s="36"/>
      <c r="DY225" s="36"/>
      <c r="DZ225" s="36"/>
      <c r="EA225" s="36"/>
      <c r="EB225" s="36"/>
      <c r="EC225" s="36"/>
      <c r="ED225" s="36"/>
      <c r="EE225" s="36"/>
      <c r="EF225" s="36"/>
      <c r="EG225" s="36"/>
      <c r="EH225" s="36"/>
      <c r="EI225" s="36"/>
      <c r="EJ225" s="36"/>
      <c r="EK225" s="36"/>
      <c r="EL225" s="36"/>
    </row>
    <row r="226" spans="17:142" x14ac:dyDescent="0.2">
      <c r="Q226" s="1"/>
      <c r="R226" s="1"/>
      <c r="S226" s="1"/>
      <c r="T226" s="1"/>
      <c r="U226" s="1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  <c r="DG226" s="36"/>
      <c r="DH226" s="36"/>
      <c r="DI226" s="36"/>
      <c r="DJ226" s="36"/>
      <c r="DK226" s="36"/>
      <c r="DL226" s="36"/>
      <c r="DM226" s="36"/>
      <c r="DN226" s="36"/>
      <c r="DO226" s="36"/>
      <c r="DP226" s="36"/>
      <c r="DQ226" s="36"/>
      <c r="DR226" s="36"/>
      <c r="DS226" s="36"/>
      <c r="DT226" s="36"/>
      <c r="DU226" s="36"/>
      <c r="DV226" s="36"/>
      <c r="DW226" s="36"/>
      <c r="DX226" s="36"/>
      <c r="DY226" s="36"/>
      <c r="DZ226" s="36"/>
      <c r="EA226" s="36"/>
      <c r="EB226" s="36"/>
      <c r="EC226" s="36"/>
      <c r="ED226" s="36"/>
      <c r="EE226" s="36"/>
      <c r="EF226" s="36"/>
      <c r="EG226" s="36"/>
      <c r="EH226" s="36"/>
      <c r="EI226" s="36"/>
      <c r="EJ226" s="36"/>
      <c r="EK226" s="36"/>
      <c r="EL226" s="36"/>
    </row>
    <row r="227" spans="17:142" x14ac:dyDescent="0.2">
      <c r="Q227" s="1"/>
      <c r="R227" s="1"/>
      <c r="S227" s="1"/>
      <c r="T227" s="1"/>
      <c r="U227" s="1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</row>
    <row r="228" spans="17:142" x14ac:dyDescent="0.2">
      <c r="Q228" s="1"/>
      <c r="R228" s="1"/>
      <c r="S228" s="1"/>
      <c r="T228" s="1"/>
      <c r="U228" s="1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  <c r="DG228" s="36"/>
      <c r="DH228" s="36"/>
      <c r="DI228" s="36"/>
      <c r="DJ228" s="36"/>
      <c r="DK228" s="36"/>
      <c r="DL228" s="36"/>
      <c r="DM228" s="36"/>
      <c r="DN228" s="36"/>
      <c r="DO228" s="36"/>
      <c r="DP228" s="36"/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</row>
    <row r="229" spans="17:142" x14ac:dyDescent="0.2">
      <c r="Q229" s="1"/>
      <c r="R229" s="1"/>
      <c r="S229" s="1"/>
      <c r="T229" s="1"/>
      <c r="U229" s="1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</row>
    <row r="230" spans="17:142" x14ac:dyDescent="0.2">
      <c r="Q230" s="1"/>
      <c r="R230" s="1"/>
      <c r="S230" s="1"/>
      <c r="T230" s="1"/>
      <c r="U230" s="1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</row>
    <row r="231" spans="17:142" x14ac:dyDescent="0.2">
      <c r="Q231" s="1"/>
      <c r="R231" s="1"/>
      <c r="S231" s="1"/>
      <c r="T231" s="1"/>
      <c r="U231" s="1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  <c r="DG231" s="36"/>
      <c r="DH231" s="36"/>
      <c r="DI231" s="36"/>
      <c r="DJ231" s="36"/>
      <c r="DK231" s="36"/>
      <c r="DL231" s="36"/>
      <c r="DM231" s="36"/>
      <c r="DN231" s="36"/>
      <c r="DO231" s="36"/>
      <c r="DP231" s="36"/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36"/>
      <c r="EI231" s="36"/>
      <c r="EJ231" s="36"/>
      <c r="EK231" s="36"/>
      <c r="EL231" s="36"/>
    </row>
    <row r="232" spans="17:142" x14ac:dyDescent="0.2">
      <c r="Q232" s="1"/>
      <c r="R232" s="1"/>
      <c r="S232" s="1"/>
      <c r="T232" s="1"/>
      <c r="U232" s="1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  <c r="DG232" s="36"/>
      <c r="DH232" s="36"/>
      <c r="DI232" s="36"/>
      <c r="DJ232" s="36"/>
      <c r="DK232" s="36"/>
      <c r="DL232" s="36"/>
      <c r="DM232" s="36"/>
      <c r="DN232" s="36"/>
      <c r="DO232" s="36"/>
      <c r="DP232" s="36"/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36"/>
      <c r="EI232" s="36"/>
      <c r="EJ232" s="36"/>
      <c r="EK232" s="36"/>
      <c r="EL232" s="36"/>
    </row>
    <row r="233" spans="17:142" x14ac:dyDescent="0.2">
      <c r="Q233" s="1"/>
      <c r="R233" s="1"/>
      <c r="S233" s="1"/>
      <c r="T233" s="1"/>
      <c r="U233" s="1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  <c r="DG233" s="36"/>
      <c r="DH233" s="36"/>
      <c r="DI233" s="36"/>
      <c r="DJ233" s="36"/>
      <c r="DK233" s="36"/>
      <c r="DL233" s="36"/>
      <c r="DM233" s="36"/>
      <c r="DN233" s="36"/>
      <c r="DO233" s="36"/>
      <c r="DP233" s="36"/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36"/>
      <c r="EI233" s="36"/>
      <c r="EJ233" s="36"/>
      <c r="EK233" s="36"/>
      <c r="EL233" s="36"/>
    </row>
    <row r="234" spans="17:142" x14ac:dyDescent="0.2">
      <c r="Q234" s="1"/>
      <c r="R234" s="1"/>
      <c r="S234" s="1"/>
      <c r="T234" s="1"/>
      <c r="U234" s="1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  <c r="DG234" s="36"/>
      <c r="DH234" s="36"/>
      <c r="DI234" s="36"/>
      <c r="DJ234" s="36"/>
      <c r="DK234" s="36"/>
      <c r="DL234" s="36"/>
      <c r="DM234" s="36"/>
      <c r="DN234" s="36"/>
      <c r="DO234" s="36"/>
      <c r="DP234" s="36"/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36"/>
      <c r="EI234" s="36"/>
      <c r="EJ234" s="36"/>
      <c r="EK234" s="36"/>
      <c r="EL234" s="36"/>
    </row>
    <row r="235" spans="17:142" x14ac:dyDescent="0.2">
      <c r="Q235" s="1"/>
      <c r="R235" s="1"/>
      <c r="S235" s="1"/>
      <c r="T235" s="1"/>
      <c r="U235" s="1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  <c r="DG235" s="36"/>
      <c r="DH235" s="36"/>
      <c r="DI235" s="36"/>
      <c r="DJ235" s="36"/>
      <c r="DK235" s="36"/>
      <c r="DL235" s="36"/>
      <c r="DM235" s="36"/>
      <c r="DN235" s="36"/>
      <c r="DO235" s="36"/>
      <c r="DP235" s="36"/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</row>
    <row r="236" spans="17:142" x14ac:dyDescent="0.2">
      <c r="Q236" s="1"/>
      <c r="R236" s="1"/>
      <c r="S236" s="1"/>
      <c r="T236" s="1"/>
      <c r="U236" s="1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36"/>
      <c r="DG236" s="36"/>
      <c r="DH236" s="36"/>
      <c r="DI236" s="36"/>
      <c r="DJ236" s="36"/>
      <c r="DK236" s="36"/>
      <c r="DL236" s="36"/>
      <c r="DM236" s="36"/>
      <c r="DN236" s="36"/>
      <c r="DO236" s="36"/>
      <c r="DP236" s="36"/>
      <c r="DQ236" s="36"/>
      <c r="DR236" s="36"/>
      <c r="DS236" s="36"/>
      <c r="DT236" s="36"/>
      <c r="DU236" s="36"/>
      <c r="DV236" s="36"/>
      <c r="DW236" s="36"/>
      <c r="DX236" s="36"/>
      <c r="DY236" s="36"/>
      <c r="DZ236" s="36"/>
      <c r="EA236" s="36"/>
      <c r="EB236" s="36"/>
      <c r="EC236" s="36"/>
      <c r="ED236" s="36"/>
      <c r="EE236" s="36"/>
      <c r="EF236" s="36"/>
      <c r="EG236" s="36"/>
      <c r="EH236" s="36"/>
      <c r="EI236" s="36"/>
      <c r="EJ236" s="36"/>
      <c r="EK236" s="36"/>
      <c r="EL236" s="36"/>
    </row>
    <row r="237" spans="17:142" x14ac:dyDescent="0.2">
      <c r="Q237" s="1"/>
      <c r="R237" s="1"/>
      <c r="S237" s="1"/>
      <c r="T237" s="1"/>
      <c r="U237" s="1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36"/>
      <c r="DG237" s="36"/>
      <c r="DH237" s="36"/>
      <c r="DI237" s="36"/>
      <c r="DJ237" s="36"/>
      <c r="DK237" s="36"/>
      <c r="DL237" s="36"/>
      <c r="DM237" s="36"/>
      <c r="DN237" s="36"/>
      <c r="DO237" s="36"/>
      <c r="DP237" s="36"/>
      <c r="DQ237" s="36"/>
      <c r="DR237" s="36"/>
      <c r="DS237" s="36"/>
      <c r="DT237" s="36"/>
      <c r="DU237" s="36"/>
      <c r="DV237" s="36"/>
      <c r="DW237" s="36"/>
      <c r="DX237" s="36"/>
      <c r="DY237" s="36"/>
      <c r="DZ237" s="36"/>
      <c r="EA237" s="36"/>
      <c r="EB237" s="36"/>
      <c r="EC237" s="36"/>
      <c r="ED237" s="36"/>
      <c r="EE237" s="36"/>
      <c r="EF237" s="36"/>
      <c r="EG237" s="36"/>
      <c r="EH237" s="36"/>
      <c r="EI237" s="36"/>
      <c r="EJ237" s="36"/>
      <c r="EK237" s="36"/>
      <c r="EL237" s="36"/>
    </row>
    <row r="238" spans="17:142" x14ac:dyDescent="0.2">
      <c r="Q238" s="1"/>
      <c r="R238" s="1"/>
      <c r="S238" s="1"/>
      <c r="T238" s="1"/>
      <c r="U238" s="1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  <c r="DG238" s="36"/>
      <c r="DH238" s="36"/>
      <c r="DI238" s="36"/>
      <c r="DJ238" s="36"/>
      <c r="DK238" s="36"/>
      <c r="DL238" s="36"/>
      <c r="DM238" s="36"/>
      <c r="DN238" s="36"/>
      <c r="DO238" s="36"/>
      <c r="DP238" s="36"/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36"/>
      <c r="EI238" s="36"/>
      <c r="EJ238" s="36"/>
      <c r="EK238" s="36"/>
      <c r="EL238" s="36"/>
    </row>
    <row r="239" spans="17:142" x14ac:dyDescent="0.2">
      <c r="Q239" s="1"/>
      <c r="R239" s="1"/>
      <c r="S239" s="1"/>
      <c r="T239" s="1"/>
      <c r="U239" s="1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36"/>
      <c r="DG239" s="36"/>
      <c r="DH239" s="36"/>
      <c r="DI239" s="36"/>
      <c r="DJ239" s="36"/>
      <c r="DK239" s="36"/>
      <c r="DL239" s="36"/>
      <c r="DM239" s="36"/>
      <c r="DN239" s="36"/>
      <c r="DO239" s="36"/>
      <c r="DP239" s="36"/>
      <c r="DQ239" s="36"/>
      <c r="DR239" s="36"/>
      <c r="DS239" s="36"/>
      <c r="DT239" s="36"/>
      <c r="DU239" s="36"/>
      <c r="DV239" s="36"/>
      <c r="DW239" s="36"/>
      <c r="DX239" s="36"/>
      <c r="DY239" s="36"/>
      <c r="DZ239" s="36"/>
      <c r="EA239" s="36"/>
      <c r="EB239" s="36"/>
      <c r="EC239" s="36"/>
      <c r="ED239" s="36"/>
      <c r="EE239" s="36"/>
      <c r="EF239" s="36"/>
      <c r="EG239" s="36"/>
      <c r="EH239" s="36"/>
      <c r="EI239" s="36"/>
      <c r="EJ239" s="36"/>
      <c r="EK239" s="36"/>
      <c r="EL239" s="36"/>
    </row>
    <row r="240" spans="17:142" x14ac:dyDescent="0.2">
      <c r="Q240" s="1"/>
      <c r="R240" s="1"/>
      <c r="S240" s="1"/>
      <c r="T240" s="1"/>
      <c r="U240" s="1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  <c r="DG240" s="36"/>
      <c r="DH240" s="36"/>
      <c r="DI240" s="36"/>
      <c r="DJ240" s="36"/>
      <c r="DK240" s="36"/>
      <c r="DL240" s="36"/>
      <c r="DM240" s="36"/>
      <c r="DN240" s="36"/>
      <c r="DO240" s="36"/>
      <c r="DP240" s="36"/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36"/>
      <c r="EI240" s="36"/>
      <c r="EJ240" s="36"/>
      <c r="EK240" s="36"/>
      <c r="EL240" s="36"/>
    </row>
    <row r="241" spans="17:142" x14ac:dyDescent="0.2">
      <c r="Q241" s="1"/>
      <c r="R241" s="1"/>
      <c r="S241" s="1"/>
      <c r="T241" s="1"/>
      <c r="U241" s="1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36"/>
      <c r="DG241" s="36"/>
      <c r="DH241" s="36"/>
      <c r="DI241" s="36"/>
      <c r="DJ241" s="36"/>
      <c r="DK241" s="36"/>
      <c r="DL241" s="36"/>
      <c r="DM241" s="36"/>
      <c r="DN241" s="36"/>
      <c r="DO241" s="36"/>
      <c r="DP241" s="36"/>
      <c r="DQ241" s="36"/>
      <c r="DR241" s="36"/>
      <c r="DS241" s="36"/>
      <c r="DT241" s="36"/>
      <c r="DU241" s="36"/>
      <c r="DV241" s="36"/>
      <c r="DW241" s="36"/>
      <c r="DX241" s="36"/>
      <c r="DY241" s="36"/>
      <c r="DZ241" s="36"/>
      <c r="EA241" s="36"/>
      <c r="EB241" s="36"/>
      <c r="EC241" s="36"/>
      <c r="ED241" s="36"/>
      <c r="EE241" s="36"/>
      <c r="EF241" s="36"/>
      <c r="EG241" s="36"/>
      <c r="EH241" s="36"/>
      <c r="EI241" s="36"/>
      <c r="EJ241" s="36"/>
      <c r="EK241" s="36"/>
      <c r="EL241" s="36"/>
    </row>
    <row r="242" spans="17:142" x14ac:dyDescent="0.2">
      <c r="Q242" s="1"/>
      <c r="R242" s="1"/>
      <c r="S242" s="1"/>
      <c r="T242" s="1"/>
      <c r="U242" s="1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  <c r="DG242" s="36"/>
      <c r="DH242" s="36"/>
      <c r="DI242" s="36"/>
      <c r="DJ242" s="36"/>
      <c r="DK242" s="36"/>
      <c r="DL242" s="36"/>
      <c r="DM242" s="36"/>
      <c r="DN242" s="36"/>
      <c r="DO242" s="36"/>
      <c r="DP242" s="36"/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36"/>
      <c r="EI242" s="36"/>
      <c r="EJ242" s="36"/>
      <c r="EK242" s="36"/>
      <c r="EL242" s="36"/>
    </row>
    <row r="243" spans="17:142" x14ac:dyDescent="0.2">
      <c r="Q243" s="1"/>
      <c r="R243" s="1"/>
      <c r="S243" s="1"/>
      <c r="T243" s="1"/>
      <c r="U243" s="1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36"/>
      <c r="DG243" s="36"/>
      <c r="DH243" s="36"/>
      <c r="DI243" s="36"/>
      <c r="DJ243" s="36"/>
      <c r="DK243" s="36"/>
      <c r="DL243" s="36"/>
      <c r="DM243" s="36"/>
      <c r="DN243" s="36"/>
      <c r="DO243" s="36"/>
      <c r="DP243" s="36"/>
      <c r="DQ243" s="36"/>
      <c r="DR243" s="36"/>
      <c r="DS243" s="36"/>
      <c r="DT243" s="36"/>
      <c r="DU243" s="36"/>
      <c r="DV243" s="36"/>
      <c r="DW243" s="36"/>
      <c r="DX243" s="36"/>
      <c r="DY243" s="36"/>
      <c r="DZ243" s="36"/>
      <c r="EA243" s="36"/>
      <c r="EB243" s="36"/>
      <c r="EC243" s="36"/>
      <c r="ED243" s="36"/>
      <c r="EE243" s="36"/>
      <c r="EF243" s="36"/>
      <c r="EG243" s="36"/>
      <c r="EH243" s="36"/>
      <c r="EI243" s="36"/>
      <c r="EJ243" s="36"/>
      <c r="EK243" s="36"/>
      <c r="EL243" s="36"/>
    </row>
    <row r="244" spans="17:142" x14ac:dyDescent="0.2">
      <c r="Q244" s="1"/>
      <c r="R244" s="1"/>
      <c r="S244" s="1"/>
      <c r="T244" s="1"/>
      <c r="U244" s="1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36"/>
      <c r="DG244" s="36"/>
      <c r="DH244" s="36"/>
      <c r="DI244" s="36"/>
      <c r="DJ244" s="36"/>
      <c r="DK244" s="36"/>
      <c r="DL244" s="36"/>
      <c r="DM244" s="36"/>
      <c r="DN244" s="36"/>
      <c r="DO244" s="36"/>
      <c r="DP244" s="36"/>
      <c r="DQ244" s="36"/>
      <c r="DR244" s="36"/>
      <c r="DS244" s="36"/>
      <c r="DT244" s="36"/>
      <c r="DU244" s="36"/>
      <c r="DV244" s="36"/>
      <c r="DW244" s="36"/>
      <c r="DX244" s="36"/>
      <c r="DY244" s="36"/>
      <c r="DZ244" s="36"/>
      <c r="EA244" s="36"/>
      <c r="EB244" s="36"/>
      <c r="EC244" s="36"/>
      <c r="ED244" s="36"/>
      <c r="EE244" s="36"/>
      <c r="EF244" s="36"/>
      <c r="EG244" s="36"/>
      <c r="EH244" s="36"/>
      <c r="EI244" s="36"/>
      <c r="EJ244" s="36"/>
      <c r="EK244" s="36"/>
      <c r="EL244" s="36"/>
    </row>
    <row r="245" spans="17:142" x14ac:dyDescent="0.2">
      <c r="Q245" s="1"/>
      <c r="R245" s="1"/>
      <c r="S245" s="1"/>
      <c r="T245" s="1"/>
      <c r="U245" s="1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36"/>
      <c r="DG245" s="36"/>
      <c r="DH245" s="36"/>
      <c r="DI245" s="36"/>
      <c r="DJ245" s="36"/>
      <c r="DK245" s="36"/>
      <c r="DL245" s="36"/>
      <c r="DM245" s="36"/>
      <c r="DN245" s="36"/>
      <c r="DO245" s="36"/>
      <c r="DP245" s="36"/>
      <c r="DQ245" s="36"/>
      <c r="DR245" s="36"/>
      <c r="DS245" s="36"/>
      <c r="DT245" s="36"/>
      <c r="DU245" s="36"/>
      <c r="DV245" s="36"/>
      <c r="DW245" s="36"/>
      <c r="DX245" s="36"/>
      <c r="DY245" s="36"/>
      <c r="DZ245" s="36"/>
      <c r="EA245" s="36"/>
      <c r="EB245" s="36"/>
      <c r="EC245" s="36"/>
      <c r="ED245" s="36"/>
      <c r="EE245" s="36"/>
      <c r="EF245" s="36"/>
      <c r="EG245" s="36"/>
      <c r="EH245" s="36"/>
      <c r="EI245" s="36"/>
      <c r="EJ245" s="36"/>
      <c r="EK245" s="36"/>
      <c r="EL245" s="36"/>
    </row>
    <row r="246" spans="17:142" x14ac:dyDescent="0.2">
      <c r="Q246" s="1"/>
      <c r="R246" s="1"/>
      <c r="S246" s="1"/>
      <c r="T246" s="1"/>
      <c r="U246" s="1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36"/>
      <c r="DG246" s="36"/>
      <c r="DH246" s="36"/>
      <c r="DI246" s="36"/>
      <c r="DJ246" s="36"/>
      <c r="DK246" s="36"/>
      <c r="DL246" s="36"/>
      <c r="DM246" s="36"/>
      <c r="DN246" s="36"/>
      <c r="DO246" s="36"/>
      <c r="DP246" s="36"/>
      <c r="DQ246" s="36"/>
      <c r="DR246" s="36"/>
      <c r="DS246" s="36"/>
      <c r="DT246" s="36"/>
      <c r="DU246" s="36"/>
      <c r="DV246" s="36"/>
      <c r="DW246" s="36"/>
      <c r="DX246" s="36"/>
      <c r="DY246" s="36"/>
      <c r="DZ246" s="36"/>
      <c r="EA246" s="36"/>
      <c r="EB246" s="36"/>
      <c r="EC246" s="36"/>
      <c r="ED246" s="36"/>
      <c r="EE246" s="36"/>
      <c r="EF246" s="36"/>
      <c r="EG246" s="36"/>
      <c r="EH246" s="36"/>
      <c r="EI246" s="36"/>
      <c r="EJ246" s="36"/>
      <c r="EK246" s="36"/>
      <c r="EL246" s="36"/>
    </row>
    <row r="247" spans="17:142" x14ac:dyDescent="0.2">
      <c r="Q247" s="1"/>
      <c r="R247" s="1"/>
      <c r="S247" s="1"/>
      <c r="T247" s="1"/>
      <c r="U247" s="1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36"/>
      <c r="DG247" s="36"/>
      <c r="DH247" s="36"/>
      <c r="DI247" s="36"/>
      <c r="DJ247" s="36"/>
      <c r="DK247" s="36"/>
      <c r="DL247" s="36"/>
      <c r="DM247" s="36"/>
      <c r="DN247" s="36"/>
      <c r="DO247" s="36"/>
      <c r="DP247" s="36"/>
      <c r="DQ247" s="36"/>
      <c r="DR247" s="36"/>
      <c r="DS247" s="36"/>
      <c r="DT247" s="36"/>
      <c r="DU247" s="36"/>
      <c r="DV247" s="36"/>
      <c r="DW247" s="36"/>
      <c r="DX247" s="36"/>
      <c r="DY247" s="36"/>
      <c r="DZ247" s="36"/>
      <c r="EA247" s="36"/>
      <c r="EB247" s="36"/>
      <c r="EC247" s="36"/>
      <c r="ED247" s="36"/>
      <c r="EE247" s="36"/>
      <c r="EF247" s="36"/>
      <c r="EG247" s="36"/>
      <c r="EH247" s="36"/>
      <c r="EI247" s="36"/>
      <c r="EJ247" s="36"/>
      <c r="EK247" s="36"/>
      <c r="EL247" s="36"/>
    </row>
    <row r="248" spans="17:142" x14ac:dyDescent="0.2">
      <c r="Q248" s="1"/>
      <c r="R248" s="1"/>
      <c r="S248" s="1"/>
      <c r="T248" s="1"/>
      <c r="U248" s="1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  <c r="DG248" s="36"/>
      <c r="DH248" s="36"/>
      <c r="DI248" s="36"/>
      <c r="DJ248" s="36"/>
      <c r="DK248" s="36"/>
      <c r="DL248" s="36"/>
      <c r="DM248" s="36"/>
      <c r="DN248" s="36"/>
      <c r="DO248" s="36"/>
      <c r="DP248" s="36"/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36"/>
      <c r="EI248" s="36"/>
      <c r="EJ248" s="36"/>
      <c r="EK248" s="36"/>
      <c r="EL248" s="36"/>
    </row>
    <row r="249" spans="17:142" x14ac:dyDescent="0.2">
      <c r="Q249" s="1"/>
      <c r="R249" s="1"/>
      <c r="S249" s="1"/>
      <c r="T249" s="1"/>
      <c r="U249" s="1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36"/>
      <c r="DG249" s="36"/>
      <c r="DH249" s="36"/>
      <c r="DI249" s="36"/>
      <c r="DJ249" s="36"/>
      <c r="DK249" s="36"/>
      <c r="DL249" s="36"/>
      <c r="DM249" s="36"/>
      <c r="DN249" s="36"/>
      <c r="DO249" s="36"/>
      <c r="DP249" s="36"/>
      <c r="DQ249" s="36"/>
      <c r="DR249" s="36"/>
      <c r="DS249" s="36"/>
      <c r="DT249" s="36"/>
      <c r="DU249" s="36"/>
      <c r="DV249" s="36"/>
      <c r="DW249" s="36"/>
      <c r="DX249" s="36"/>
      <c r="DY249" s="36"/>
      <c r="DZ249" s="36"/>
      <c r="EA249" s="36"/>
      <c r="EB249" s="36"/>
      <c r="EC249" s="36"/>
      <c r="ED249" s="36"/>
      <c r="EE249" s="36"/>
      <c r="EF249" s="36"/>
      <c r="EG249" s="36"/>
      <c r="EH249" s="36"/>
      <c r="EI249" s="36"/>
      <c r="EJ249" s="36"/>
      <c r="EK249" s="36"/>
      <c r="EL249" s="36"/>
    </row>
    <row r="250" spans="17:142" x14ac:dyDescent="0.2">
      <c r="Q250" s="1"/>
      <c r="R250" s="1"/>
      <c r="S250" s="1"/>
      <c r="T250" s="1"/>
      <c r="U250" s="1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36"/>
      <c r="DG250" s="36"/>
      <c r="DH250" s="36"/>
      <c r="DI250" s="36"/>
      <c r="DJ250" s="36"/>
      <c r="DK250" s="36"/>
      <c r="DL250" s="36"/>
      <c r="DM250" s="36"/>
      <c r="DN250" s="36"/>
      <c r="DO250" s="36"/>
      <c r="DP250" s="36"/>
      <c r="DQ250" s="36"/>
      <c r="DR250" s="36"/>
      <c r="DS250" s="36"/>
      <c r="DT250" s="36"/>
      <c r="DU250" s="36"/>
      <c r="DV250" s="36"/>
      <c r="DW250" s="36"/>
      <c r="DX250" s="36"/>
      <c r="DY250" s="36"/>
      <c r="DZ250" s="36"/>
      <c r="EA250" s="36"/>
      <c r="EB250" s="36"/>
      <c r="EC250" s="36"/>
      <c r="ED250" s="36"/>
      <c r="EE250" s="36"/>
      <c r="EF250" s="36"/>
      <c r="EG250" s="36"/>
      <c r="EH250" s="36"/>
      <c r="EI250" s="36"/>
      <c r="EJ250" s="36"/>
      <c r="EK250" s="36"/>
      <c r="EL250" s="36"/>
    </row>
    <row r="251" spans="17:142" x14ac:dyDescent="0.2">
      <c r="Q251" s="1"/>
      <c r="R251" s="1"/>
      <c r="S251" s="1"/>
      <c r="T251" s="1"/>
      <c r="U251" s="1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  <c r="DG251" s="36"/>
      <c r="DH251" s="36"/>
      <c r="DI251" s="36"/>
      <c r="DJ251" s="36"/>
      <c r="DK251" s="36"/>
      <c r="DL251" s="36"/>
      <c r="DM251" s="36"/>
      <c r="DN251" s="36"/>
      <c r="DO251" s="36"/>
      <c r="DP251" s="36"/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</row>
    <row r="252" spans="17:142" x14ac:dyDescent="0.2">
      <c r="Q252" s="1"/>
      <c r="R252" s="1"/>
      <c r="S252" s="1"/>
      <c r="T252" s="1"/>
      <c r="U252" s="1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36"/>
      <c r="DG252" s="36"/>
      <c r="DH252" s="36"/>
      <c r="DI252" s="36"/>
      <c r="DJ252" s="36"/>
      <c r="DK252" s="36"/>
      <c r="DL252" s="36"/>
      <c r="DM252" s="36"/>
      <c r="DN252" s="36"/>
      <c r="DO252" s="36"/>
      <c r="DP252" s="36"/>
      <c r="DQ252" s="36"/>
      <c r="DR252" s="36"/>
      <c r="DS252" s="36"/>
      <c r="DT252" s="36"/>
      <c r="DU252" s="36"/>
      <c r="DV252" s="36"/>
      <c r="DW252" s="36"/>
      <c r="DX252" s="36"/>
      <c r="DY252" s="36"/>
      <c r="DZ252" s="36"/>
      <c r="EA252" s="36"/>
      <c r="EB252" s="36"/>
      <c r="EC252" s="36"/>
      <c r="ED252" s="36"/>
      <c r="EE252" s="36"/>
      <c r="EF252" s="36"/>
      <c r="EG252" s="36"/>
      <c r="EH252" s="36"/>
      <c r="EI252" s="36"/>
      <c r="EJ252" s="36"/>
      <c r="EK252" s="36"/>
      <c r="EL252" s="36"/>
    </row>
    <row r="253" spans="17:142" x14ac:dyDescent="0.2">
      <c r="Q253" s="1"/>
      <c r="R253" s="1"/>
      <c r="S253" s="1"/>
      <c r="T253" s="1"/>
      <c r="U253" s="1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  <c r="CL253" s="36"/>
      <c r="CM253" s="36"/>
      <c r="CN253" s="36"/>
      <c r="CO253" s="36"/>
      <c r="CP253" s="36"/>
      <c r="CQ253" s="36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6"/>
      <c r="DD253" s="36"/>
      <c r="DE253" s="36"/>
      <c r="DF253" s="36"/>
      <c r="DG253" s="36"/>
      <c r="DH253" s="36"/>
      <c r="DI253" s="36"/>
      <c r="DJ253" s="36"/>
      <c r="DK253" s="36"/>
      <c r="DL253" s="36"/>
      <c r="DM253" s="36"/>
      <c r="DN253" s="36"/>
      <c r="DO253" s="36"/>
      <c r="DP253" s="36"/>
      <c r="DQ253" s="36"/>
      <c r="DR253" s="36"/>
      <c r="DS253" s="36"/>
      <c r="DT253" s="36"/>
      <c r="DU253" s="36"/>
      <c r="DV253" s="36"/>
      <c r="DW253" s="36"/>
      <c r="DX253" s="36"/>
      <c r="DY253" s="36"/>
      <c r="DZ253" s="36"/>
      <c r="EA253" s="36"/>
      <c r="EB253" s="36"/>
      <c r="EC253" s="36"/>
      <c r="ED253" s="36"/>
      <c r="EE253" s="36"/>
      <c r="EF253" s="36"/>
      <c r="EG253" s="36"/>
      <c r="EH253" s="36"/>
      <c r="EI253" s="36"/>
      <c r="EJ253" s="36"/>
      <c r="EK253" s="36"/>
      <c r="EL253" s="36"/>
    </row>
    <row r="254" spans="17:142" x14ac:dyDescent="0.2">
      <c r="Q254" s="1"/>
      <c r="R254" s="1"/>
      <c r="S254" s="1"/>
      <c r="T254" s="1"/>
      <c r="U254" s="1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36"/>
      <c r="DG254" s="36"/>
      <c r="DH254" s="36"/>
      <c r="DI254" s="36"/>
      <c r="DJ254" s="36"/>
      <c r="DK254" s="36"/>
      <c r="DL254" s="36"/>
      <c r="DM254" s="36"/>
      <c r="DN254" s="36"/>
      <c r="DO254" s="36"/>
      <c r="DP254" s="36"/>
      <c r="DQ254" s="36"/>
      <c r="DR254" s="36"/>
      <c r="DS254" s="36"/>
      <c r="DT254" s="36"/>
      <c r="DU254" s="36"/>
      <c r="DV254" s="36"/>
      <c r="DW254" s="36"/>
      <c r="DX254" s="36"/>
      <c r="DY254" s="36"/>
      <c r="DZ254" s="36"/>
      <c r="EA254" s="36"/>
      <c r="EB254" s="36"/>
      <c r="EC254" s="36"/>
      <c r="ED254" s="36"/>
      <c r="EE254" s="36"/>
      <c r="EF254" s="36"/>
      <c r="EG254" s="36"/>
      <c r="EH254" s="36"/>
      <c r="EI254" s="36"/>
      <c r="EJ254" s="36"/>
      <c r="EK254" s="36"/>
      <c r="EL254" s="36"/>
    </row>
    <row r="255" spans="17:142" x14ac:dyDescent="0.2">
      <c r="Q255" s="1"/>
      <c r="R255" s="1"/>
      <c r="S255" s="1"/>
      <c r="T255" s="1"/>
      <c r="U255" s="1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36"/>
      <c r="DG255" s="36"/>
      <c r="DH255" s="36"/>
      <c r="DI255" s="36"/>
      <c r="DJ255" s="36"/>
      <c r="DK255" s="36"/>
      <c r="DL255" s="36"/>
      <c r="DM255" s="36"/>
      <c r="DN255" s="36"/>
      <c r="DO255" s="36"/>
      <c r="DP255" s="36"/>
      <c r="DQ255" s="36"/>
      <c r="DR255" s="36"/>
      <c r="DS255" s="36"/>
      <c r="DT255" s="36"/>
      <c r="DU255" s="36"/>
      <c r="DV255" s="36"/>
      <c r="DW255" s="36"/>
      <c r="DX255" s="36"/>
      <c r="DY255" s="36"/>
      <c r="DZ255" s="36"/>
      <c r="EA255" s="36"/>
      <c r="EB255" s="36"/>
      <c r="EC255" s="36"/>
      <c r="ED255" s="36"/>
      <c r="EE255" s="36"/>
      <c r="EF255" s="36"/>
      <c r="EG255" s="36"/>
      <c r="EH255" s="36"/>
      <c r="EI255" s="36"/>
      <c r="EJ255" s="36"/>
      <c r="EK255" s="36"/>
      <c r="EL255" s="36"/>
    </row>
    <row r="256" spans="17:142" x14ac:dyDescent="0.2">
      <c r="Q256" s="1"/>
      <c r="R256" s="1"/>
      <c r="S256" s="1"/>
      <c r="T256" s="1"/>
      <c r="U256" s="1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  <c r="CL256" s="36"/>
      <c r="CM256" s="36"/>
      <c r="CN256" s="36"/>
      <c r="CO256" s="36"/>
      <c r="CP256" s="36"/>
      <c r="CQ256" s="36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6"/>
      <c r="DD256" s="36"/>
      <c r="DE256" s="36"/>
      <c r="DF256" s="36"/>
      <c r="DG256" s="36"/>
      <c r="DH256" s="36"/>
      <c r="DI256" s="36"/>
      <c r="DJ256" s="36"/>
      <c r="DK256" s="36"/>
      <c r="DL256" s="36"/>
      <c r="DM256" s="36"/>
      <c r="DN256" s="36"/>
      <c r="DO256" s="36"/>
      <c r="DP256" s="36"/>
      <c r="DQ256" s="36"/>
      <c r="DR256" s="36"/>
      <c r="DS256" s="36"/>
      <c r="DT256" s="36"/>
      <c r="DU256" s="36"/>
      <c r="DV256" s="36"/>
      <c r="DW256" s="36"/>
      <c r="DX256" s="36"/>
      <c r="DY256" s="36"/>
      <c r="DZ256" s="36"/>
      <c r="EA256" s="36"/>
      <c r="EB256" s="36"/>
      <c r="EC256" s="36"/>
      <c r="ED256" s="36"/>
      <c r="EE256" s="36"/>
      <c r="EF256" s="36"/>
      <c r="EG256" s="36"/>
      <c r="EH256" s="36"/>
      <c r="EI256" s="36"/>
      <c r="EJ256" s="36"/>
      <c r="EK256" s="36"/>
      <c r="EL256" s="36"/>
    </row>
    <row r="257" spans="17:142" x14ac:dyDescent="0.2">
      <c r="Q257" s="1"/>
      <c r="R257" s="1"/>
      <c r="S257" s="1"/>
      <c r="T257" s="1"/>
      <c r="U257" s="1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36"/>
      <c r="DG257" s="36"/>
      <c r="DH257" s="36"/>
      <c r="DI257" s="36"/>
      <c r="DJ257" s="36"/>
      <c r="DK257" s="36"/>
      <c r="DL257" s="36"/>
      <c r="DM257" s="36"/>
      <c r="DN257" s="36"/>
      <c r="DO257" s="36"/>
      <c r="DP257" s="36"/>
      <c r="DQ257" s="36"/>
      <c r="DR257" s="36"/>
      <c r="DS257" s="36"/>
      <c r="DT257" s="36"/>
      <c r="DU257" s="36"/>
      <c r="DV257" s="36"/>
      <c r="DW257" s="36"/>
      <c r="DX257" s="36"/>
      <c r="DY257" s="36"/>
      <c r="DZ257" s="36"/>
      <c r="EA257" s="36"/>
      <c r="EB257" s="36"/>
      <c r="EC257" s="36"/>
      <c r="ED257" s="36"/>
      <c r="EE257" s="36"/>
      <c r="EF257" s="36"/>
      <c r="EG257" s="36"/>
      <c r="EH257" s="36"/>
      <c r="EI257" s="36"/>
      <c r="EJ257" s="36"/>
      <c r="EK257" s="36"/>
      <c r="EL257" s="36"/>
    </row>
    <row r="258" spans="17:142" x14ac:dyDescent="0.2">
      <c r="Q258" s="1"/>
      <c r="R258" s="1"/>
      <c r="S258" s="1"/>
      <c r="T258" s="1"/>
      <c r="U258" s="1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6"/>
      <c r="DD258" s="36"/>
      <c r="DE258" s="36"/>
      <c r="DF258" s="36"/>
      <c r="DG258" s="36"/>
      <c r="DH258" s="36"/>
      <c r="DI258" s="36"/>
      <c r="DJ258" s="36"/>
      <c r="DK258" s="36"/>
      <c r="DL258" s="36"/>
      <c r="DM258" s="36"/>
      <c r="DN258" s="36"/>
      <c r="DO258" s="36"/>
      <c r="DP258" s="36"/>
      <c r="DQ258" s="36"/>
      <c r="DR258" s="36"/>
      <c r="DS258" s="36"/>
      <c r="DT258" s="36"/>
      <c r="DU258" s="36"/>
      <c r="DV258" s="36"/>
      <c r="DW258" s="36"/>
      <c r="DX258" s="36"/>
      <c r="DY258" s="36"/>
      <c r="DZ258" s="36"/>
      <c r="EA258" s="36"/>
      <c r="EB258" s="36"/>
      <c r="EC258" s="36"/>
      <c r="ED258" s="36"/>
      <c r="EE258" s="36"/>
      <c r="EF258" s="36"/>
      <c r="EG258" s="36"/>
      <c r="EH258" s="36"/>
      <c r="EI258" s="36"/>
      <c r="EJ258" s="36"/>
      <c r="EK258" s="36"/>
      <c r="EL258" s="36"/>
    </row>
    <row r="259" spans="17:142" x14ac:dyDescent="0.2">
      <c r="Q259" s="1"/>
      <c r="R259" s="1"/>
      <c r="S259" s="1"/>
      <c r="T259" s="1"/>
      <c r="U259" s="1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6"/>
      <c r="DD259" s="36"/>
      <c r="DE259" s="36"/>
      <c r="DF259" s="36"/>
      <c r="DG259" s="36"/>
      <c r="DH259" s="36"/>
      <c r="DI259" s="36"/>
      <c r="DJ259" s="36"/>
      <c r="DK259" s="36"/>
      <c r="DL259" s="36"/>
      <c r="DM259" s="36"/>
      <c r="DN259" s="36"/>
      <c r="DO259" s="36"/>
      <c r="DP259" s="36"/>
      <c r="DQ259" s="36"/>
      <c r="DR259" s="36"/>
      <c r="DS259" s="36"/>
      <c r="DT259" s="36"/>
      <c r="DU259" s="36"/>
      <c r="DV259" s="36"/>
      <c r="DW259" s="36"/>
      <c r="DX259" s="36"/>
      <c r="DY259" s="36"/>
      <c r="DZ259" s="36"/>
      <c r="EA259" s="36"/>
      <c r="EB259" s="36"/>
      <c r="EC259" s="36"/>
      <c r="ED259" s="36"/>
      <c r="EE259" s="36"/>
      <c r="EF259" s="36"/>
      <c r="EG259" s="36"/>
      <c r="EH259" s="36"/>
      <c r="EI259" s="36"/>
      <c r="EJ259" s="36"/>
      <c r="EK259" s="36"/>
      <c r="EL259" s="36"/>
    </row>
    <row r="260" spans="17:142" x14ac:dyDescent="0.2">
      <c r="Q260" s="1"/>
      <c r="R260" s="1"/>
      <c r="S260" s="1"/>
      <c r="T260" s="1"/>
      <c r="U260" s="1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36"/>
      <c r="DG260" s="36"/>
      <c r="DH260" s="36"/>
      <c r="DI260" s="36"/>
      <c r="DJ260" s="36"/>
      <c r="DK260" s="36"/>
      <c r="DL260" s="36"/>
      <c r="DM260" s="36"/>
      <c r="DN260" s="36"/>
      <c r="DO260" s="36"/>
      <c r="DP260" s="36"/>
      <c r="DQ260" s="36"/>
      <c r="DR260" s="36"/>
      <c r="DS260" s="36"/>
      <c r="DT260" s="36"/>
      <c r="DU260" s="36"/>
      <c r="DV260" s="36"/>
      <c r="DW260" s="36"/>
      <c r="DX260" s="36"/>
      <c r="DY260" s="36"/>
      <c r="DZ260" s="36"/>
      <c r="EA260" s="36"/>
      <c r="EB260" s="36"/>
      <c r="EC260" s="36"/>
      <c r="ED260" s="36"/>
      <c r="EE260" s="36"/>
      <c r="EF260" s="36"/>
      <c r="EG260" s="36"/>
      <c r="EH260" s="36"/>
      <c r="EI260" s="36"/>
      <c r="EJ260" s="36"/>
      <c r="EK260" s="36"/>
      <c r="EL260" s="36"/>
    </row>
    <row r="261" spans="17:142" x14ac:dyDescent="0.2">
      <c r="Q261" s="1"/>
      <c r="R261" s="1"/>
      <c r="S261" s="1"/>
      <c r="T261" s="1"/>
      <c r="U261" s="1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6"/>
      <c r="DD261" s="36"/>
      <c r="DE261" s="36"/>
      <c r="DF261" s="36"/>
      <c r="DG261" s="36"/>
      <c r="DH261" s="36"/>
      <c r="DI261" s="36"/>
      <c r="DJ261" s="36"/>
      <c r="DK261" s="36"/>
      <c r="DL261" s="36"/>
      <c r="DM261" s="36"/>
      <c r="DN261" s="36"/>
      <c r="DO261" s="36"/>
      <c r="DP261" s="36"/>
      <c r="DQ261" s="36"/>
      <c r="DR261" s="36"/>
      <c r="DS261" s="36"/>
      <c r="DT261" s="36"/>
      <c r="DU261" s="36"/>
      <c r="DV261" s="36"/>
      <c r="DW261" s="36"/>
      <c r="DX261" s="36"/>
      <c r="DY261" s="36"/>
      <c r="DZ261" s="36"/>
      <c r="EA261" s="36"/>
      <c r="EB261" s="36"/>
      <c r="EC261" s="36"/>
      <c r="ED261" s="36"/>
      <c r="EE261" s="36"/>
      <c r="EF261" s="36"/>
      <c r="EG261" s="36"/>
      <c r="EH261" s="36"/>
      <c r="EI261" s="36"/>
      <c r="EJ261" s="36"/>
      <c r="EK261" s="36"/>
      <c r="EL261" s="36"/>
    </row>
    <row r="262" spans="17:142" x14ac:dyDescent="0.2">
      <c r="Q262" s="1"/>
      <c r="R262" s="1"/>
      <c r="S262" s="1"/>
      <c r="T262" s="1"/>
      <c r="U262" s="1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6"/>
      <c r="DD262" s="36"/>
      <c r="DE262" s="36"/>
      <c r="DF262" s="36"/>
      <c r="DG262" s="36"/>
      <c r="DH262" s="36"/>
      <c r="DI262" s="36"/>
      <c r="DJ262" s="36"/>
      <c r="DK262" s="36"/>
      <c r="DL262" s="36"/>
      <c r="DM262" s="36"/>
      <c r="DN262" s="36"/>
      <c r="DO262" s="36"/>
      <c r="DP262" s="36"/>
      <c r="DQ262" s="36"/>
      <c r="DR262" s="36"/>
      <c r="DS262" s="36"/>
      <c r="DT262" s="36"/>
      <c r="DU262" s="36"/>
      <c r="DV262" s="36"/>
      <c r="DW262" s="36"/>
      <c r="DX262" s="36"/>
      <c r="DY262" s="36"/>
      <c r="DZ262" s="36"/>
      <c r="EA262" s="36"/>
      <c r="EB262" s="36"/>
      <c r="EC262" s="36"/>
      <c r="ED262" s="36"/>
      <c r="EE262" s="36"/>
      <c r="EF262" s="36"/>
      <c r="EG262" s="36"/>
      <c r="EH262" s="36"/>
      <c r="EI262" s="36"/>
      <c r="EJ262" s="36"/>
      <c r="EK262" s="36"/>
      <c r="EL262" s="36"/>
    </row>
    <row r="263" spans="17:142" x14ac:dyDescent="0.2">
      <c r="Q263" s="1"/>
      <c r="R263" s="1"/>
      <c r="S263" s="1"/>
      <c r="T263" s="1"/>
      <c r="U263" s="1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36"/>
      <c r="DG263" s="36"/>
      <c r="DH263" s="36"/>
      <c r="DI263" s="36"/>
      <c r="DJ263" s="36"/>
      <c r="DK263" s="36"/>
      <c r="DL263" s="36"/>
      <c r="DM263" s="36"/>
      <c r="DN263" s="36"/>
      <c r="DO263" s="36"/>
      <c r="DP263" s="36"/>
      <c r="DQ263" s="36"/>
      <c r="DR263" s="36"/>
      <c r="DS263" s="36"/>
      <c r="DT263" s="36"/>
      <c r="DU263" s="36"/>
      <c r="DV263" s="36"/>
      <c r="DW263" s="36"/>
      <c r="DX263" s="36"/>
      <c r="DY263" s="36"/>
      <c r="DZ263" s="36"/>
      <c r="EA263" s="36"/>
      <c r="EB263" s="36"/>
      <c r="EC263" s="36"/>
      <c r="ED263" s="36"/>
      <c r="EE263" s="36"/>
      <c r="EF263" s="36"/>
      <c r="EG263" s="36"/>
      <c r="EH263" s="36"/>
      <c r="EI263" s="36"/>
      <c r="EJ263" s="36"/>
      <c r="EK263" s="36"/>
      <c r="EL263" s="36"/>
    </row>
    <row r="264" spans="17:142" x14ac:dyDescent="0.2">
      <c r="Q264" s="1"/>
      <c r="R264" s="1"/>
      <c r="S264" s="1"/>
      <c r="T264" s="1"/>
      <c r="U264" s="1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36"/>
      <c r="DG264" s="36"/>
      <c r="DH264" s="36"/>
      <c r="DI264" s="36"/>
      <c r="DJ264" s="36"/>
      <c r="DK264" s="36"/>
      <c r="DL264" s="36"/>
      <c r="DM264" s="36"/>
      <c r="DN264" s="36"/>
      <c r="DO264" s="36"/>
      <c r="DP264" s="36"/>
      <c r="DQ264" s="36"/>
      <c r="DR264" s="36"/>
      <c r="DS264" s="36"/>
      <c r="DT264" s="36"/>
      <c r="DU264" s="36"/>
      <c r="DV264" s="36"/>
      <c r="DW264" s="36"/>
      <c r="DX264" s="36"/>
      <c r="DY264" s="36"/>
      <c r="DZ264" s="36"/>
      <c r="EA264" s="36"/>
      <c r="EB264" s="36"/>
      <c r="EC264" s="36"/>
      <c r="ED264" s="36"/>
      <c r="EE264" s="36"/>
      <c r="EF264" s="36"/>
      <c r="EG264" s="36"/>
      <c r="EH264" s="36"/>
      <c r="EI264" s="36"/>
      <c r="EJ264" s="36"/>
      <c r="EK264" s="36"/>
      <c r="EL264" s="36"/>
    </row>
    <row r="265" spans="17:142" x14ac:dyDescent="0.2">
      <c r="Q265" s="1"/>
      <c r="R265" s="1"/>
      <c r="S265" s="1"/>
      <c r="T265" s="1"/>
      <c r="U265" s="1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6"/>
      <c r="DD265" s="36"/>
      <c r="DE265" s="36"/>
      <c r="DF265" s="36"/>
      <c r="DG265" s="36"/>
      <c r="DH265" s="36"/>
      <c r="DI265" s="36"/>
      <c r="DJ265" s="36"/>
      <c r="DK265" s="36"/>
      <c r="DL265" s="36"/>
      <c r="DM265" s="36"/>
      <c r="DN265" s="36"/>
      <c r="DO265" s="36"/>
      <c r="DP265" s="36"/>
      <c r="DQ265" s="36"/>
      <c r="DR265" s="36"/>
      <c r="DS265" s="36"/>
      <c r="DT265" s="36"/>
      <c r="DU265" s="36"/>
      <c r="DV265" s="36"/>
      <c r="DW265" s="36"/>
      <c r="DX265" s="36"/>
      <c r="DY265" s="36"/>
      <c r="DZ265" s="36"/>
      <c r="EA265" s="36"/>
      <c r="EB265" s="36"/>
      <c r="EC265" s="36"/>
      <c r="ED265" s="36"/>
      <c r="EE265" s="36"/>
      <c r="EF265" s="36"/>
      <c r="EG265" s="36"/>
      <c r="EH265" s="36"/>
      <c r="EI265" s="36"/>
      <c r="EJ265" s="36"/>
      <c r="EK265" s="36"/>
      <c r="EL265" s="36"/>
    </row>
    <row r="266" spans="17:142" x14ac:dyDescent="0.2">
      <c r="Q266" s="1"/>
      <c r="R266" s="1"/>
      <c r="S266" s="1"/>
      <c r="T266" s="1"/>
      <c r="U266" s="1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6"/>
      <c r="DD266" s="36"/>
      <c r="DE266" s="36"/>
      <c r="DF266" s="36"/>
      <c r="DG266" s="36"/>
      <c r="DH266" s="36"/>
      <c r="DI266" s="36"/>
      <c r="DJ266" s="36"/>
      <c r="DK266" s="36"/>
      <c r="DL266" s="36"/>
      <c r="DM266" s="36"/>
      <c r="DN266" s="36"/>
      <c r="DO266" s="36"/>
      <c r="DP266" s="36"/>
      <c r="DQ266" s="36"/>
      <c r="DR266" s="36"/>
      <c r="DS266" s="36"/>
      <c r="DT266" s="36"/>
      <c r="DU266" s="36"/>
      <c r="DV266" s="36"/>
      <c r="DW266" s="36"/>
      <c r="DX266" s="36"/>
      <c r="DY266" s="36"/>
      <c r="DZ266" s="36"/>
      <c r="EA266" s="36"/>
      <c r="EB266" s="36"/>
      <c r="EC266" s="36"/>
      <c r="ED266" s="36"/>
      <c r="EE266" s="36"/>
      <c r="EF266" s="36"/>
      <c r="EG266" s="36"/>
      <c r="EH266" s="36"/>
      <c r="EI266" s="36"/>
      <c r="EJ266" s="36"/>
      <c r="EK266" s="36"/>
      <c r="EL266" s="36"/>
    </row>
    <row r="267" spans="17:142" x14ac:dyDescent="0.2"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36"/>
      <c r="DG267" s="36"/>
      <c r="DH267" s="36"/>
      <c r="DI267" s="36"/>
      <c r="DJ267" s="36"/>
      <c r="DK267" s="36"/>
      <c r="DL267" s="36"/>
      <c r="DM267" s="36"/>
      <c r="DN267" s="36"/>
      <c r="DO267" s="36"/>
      <c r="DP267" s="36"/>
      <c r="DQ267" s="36"/>
      <c r="DR267" s="36"/>
      <c r="DS267" s="36"/>
      <c r="DT267" s="36"/>
      <c r="DU267" s="36"/>
      <c r="DV267" s="36"/>
      <c r="DW267" s="36"/>
      <c r="DX267" s="36"/>
      <c r="DY267" s="36"/>
      <c r="DZ267" s="36"/>
      <c r="EA267" s="36"/>
      <c r="EB267" s="36"/>
      <c r="EC267" s="36"/>
      <c r="ED267" s="36"/>
      <c r="EE267" s="36"/>
      <c r="EF267" s="36"/>
      <c r="EG267" s="36"/>
      <c r="EH267" s="36"/>
      <c r="EI267" s="36"/>
      <c r="EJ267" s="36"/>
      <c r="EK267" s="36"/>
      <c r="EL267" s="36"/>
    </row>
    <row r="268" spans="17:142" x14ac:dyDescent="0.2"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6"/>
      <c r="DD268" s="36"/>
      <c r="DE268" s="36"/>
      <c r="DF268" s="36"/>
      <c r="DG268" s="36"/>
      <c r="DH268" s="36"/>
      <c r="DI268" s="36"/>
      <c r="DJ268" s="36"/>
      <c r="DK268" s="36"/>
      <c r="DL268" s="36"/>
      <c r="DM268" s="36"/>
      <c r="DN268" s="36"/>
      <c r="DO268" s="36"/>
      <c r="DP268" s="36"/>
      <c r="DQ268" s="36"/>
      <c r="DR268" s="36"/>
      <c r="DS268" s="36"/>
      <c r="DT268" s="36"/>
      <c r="DU268" s="36"/>
      <c r="DV268" s="36"/>
      <c r="DW268" s="36"/>
      <c r="DX268" s="36"/>
      <c r="DY268" s="36"/>
      <c r="DZ268" s="36"/>
      <c r="EA268" s="36"/>
      <c r="EB268" s="36"/>
      <c r="EC268" s="36"/>
      <c r="ED268" s="36"/>
      <c r="EE268" s="36"/>
      <c r="EF268" s="36"/>
      <c r="EG268" s="36"/>
      <c r="EH268" s="36"/>
      <c r="EI268" s="36"/>
      <c r="EJ268" s="36"/>
      <c r="EK268" s="36"/>
      <c r="EL268" s="36"/>
    </row>
    <row r="269" spans="17:142" x14ac:dyDescent="0.2"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  <c r="CU269" s="36"/>
      <c r="CV269" s="36"/>
      <c r="CW269" s="36"/>
      <c r="CX269" s="36"/>
      <c r="CY269" s="36"/>
      <c r="CZ269" s="36"/>
      <c r="DA269" s="36"/>
      <c r="DB269" s="36"/>
      <c r="DC269" s="36"/>
      <c r="DD269" s="36"/>
      <c r="DE269" s="36"/>
      <c r="DF269" s="36"/>
      <c r="DG269" s="36"/>
      <c r="DH269" s="36"/>
      <c r="DI269" s="36"/>
      <c r="DJ269" s="36"/>
      <c r="DK269" s="36"/>
      <c r="DL269" s="36"/>
      <c r="DM269" s="36"/>
      <c r="DN269" s="36"/>
      <c r="DO269" s="36"/>
      <c r="DP269" s="36"/>
      <c r="DQ269" s="36"/>
      <c r="DR269" s="36"/>
      <c r="DS269" s="36"/>
      <c r="DT269" s="36"/>
      <c r="DU269" s="36"/>
      <c r="DV269" s="36"/>
      <c r="DW269" s="36"/>
      <c r="DX269" s="36"/>
      <c r="DY269" s="36"/>
      <c r="DZ269" s="36"/>
      <c r="EA269" s="36"/>
      <c r="EB269" s="36"/>
      <c r="EC269" s="36"/>
      <c r="ED269" s="36"/>
      <c r="EE269" s="36"/>
      <c r="EF269" s="36"/>
      <c r="EG269" s="36"/>
      <c r="EH269" s="36"/>
      <c r="EI269" s="36"/>
      <c r="EJ269" s="36"/>
      <c r="EK269" s="36"/>
      <c r="EL269" s="36"/>
    </row>
  </sheetData>
  <sheetProtection selectLockedCells="1"/>
  <mergeCells count="35">
    <mergeCell ref="G14:H14"/>
    <mergeCell ref="F8:P8"/>
    <mergeCell ref="I13:J13"/>
    <mergeCell ref="I10:J10"/>
    <mergeCell ref="I12:J12"/>
    <mergeCell ref="M10:N10"/>
    <mergeCell ref="M11:N11"/>
    <mergeCell ref="M12:N12"/>
    <mergeCell ref="M13:N13"/>
    <mergeCell ref="I11:J11"/>
    <mergeCell ref="G13:H13"/>
    <mergeCell ref="G12:H12"/>
    <mergeCell ref="G11:H11"/>
    <mergeCell ref="G10:H10"/>
    <mergeCell ref="O14:P14"/>
    <mergeCell ref="O13:P13"/>
    <mergeCell ref="F23:F24"/>
    <mergeCell ref="G23:G24"/>
    <mergeCell ref="H23:H24"/>
    <mergeCell ref="I23:I24"/>
    <mergeCell ref="N23:N24"/>
    <mergeCell ref="J23:J24"/>
    <mergeCell ref="K23:K24"/>
    <mergeCell ref="L23:L24"/>
    <mergeCell ref="M23:M24"/>
    <mergeCell ref="I14:J14"/>
    <mergeCell ref="M14:N14"/>
    <mergeCell ref="O12:P12"/>
    <mergeCell ref="O11:P11"/>
    <mergeCell ref="O10:P10"/>
    <mergeCell ref="K14:L14"/>
    <mergeCell ref="K13:L13"/>
    <mergeCell ref="K12:L12"/>
    <mergeCell ref="K11:L11"/>
    <mergeCell ref="K10:L10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workbookViewId="0">
      <selection activeCell="D21" sqref="D21"/>
    </sheetView>
  </sheetViews>
  <sheetFormatPr baseColWidth="10" defaultRowHeight="12.75" x14ac:dyDescent="0.2"/>
  <sheetData>
    <row r="1" spans="2:3" x14ac:dyDescent="0.2">
      <c r="B1" s="157" t="s">
        <v>18</v>
      </c>
      <c r="C1" s="157" t="s">
        <v>38</v>
      </c>
    </row>
    <row r="2" spans="2:3" x14ac:dyDescent="0.2">
      <c r="B2" s="158">
        <v>44767</v>
      </c>
      <c r="C2" s="159">
        <v>50.6875</v>
      </c>
    </row>
    <row r="3" spans="2:3" x14ac:dyDescent="0.2">
      <c r="B3" s="158">
        <v>44768</v>
      </c>
      <c r="C3" s="159">
        <v>50.5</v>
      </c>
    </row>
    <row r="4" spans="2:3" x14ac:dyDescent="0.2">
      <c r="B4" s="158">
        <v>44769</v>
      </c>
      <c r="C4" s="159">
        <v>50.875</v>
      </c>
    </row>
    <row r="5" spans="2:3" x14ac:dyDescent="0.2">
      <c r="B5" s="158">
        <v>44770</v>
      </c>
      <c r="C5" s="159">
        <v>51</v>
      </c>
    </row>
    <row r="6" spans="2:3" x14ac:dyDescent="0.2">
      <c r="B6" s="158">
        <v>44771</v>
      </c>
      <c r="C6" s="159">
        <v>55.625</v>
      </c>
    </row>
    <row r="7" spans="2:3" x14ac:dyDescent="0.2">
      <c r="B7" s="158">
        <v>44774</v>
      </c>
      <c r="C7" s="159">
        <v>56.5</v>
      </c>
    </row>
    <row r="8" spans="2:3" x14ac:dyDescent="0.2">
      <c r="B8" s="158">
        <v>44775</v>
      </c>
      <c r="C8" s="159">
        <v>55.375</v>
      </c>
    </row>
    <row r="9" spans="2:3" x14ac:dyDescent="0.2">
      <c r="B9" s="158">
        <v>44776</v>
      </c>
      <c r="C9" s="159">
        <v>56.375</v>
      </c>
    </row>
    <row r="10" spans="2:3" x14ac:dyDescent="0.2">
      <c r="B10" s="158">
        <v>44777</v>
      </c>
      <c r="C10" s="159">
        <v>56.1875</v>
      </c>
    </row>
    <row r="11" spans="2:3" x14ac:dyDescent="0.2">
      <c r="B11" s="158">
        <v>44778</v>
      </c>
      <c r="C11" s="159">
        <v>56.3125</v>
      </c>
    </row>
    <row r="12" spans="2:3" x14ac:dyDescent="0.2">
      <c r="B12" s="158">
        <v>44781</v>
      </c>
      <c r="C12" s="159">
        <v>56.5625</v>
      </c>
    </row>
    <row r="13" spans="2:3" x14ac:dyDescent="0.2">
      <c r="B13" s="158">
        <v>44782</v>
      </c>
      <c r="C13" s="159">
        <v>55.75</v>
      </c>
    </row>
    <row r="14" spans="2:3" x14ac:dyDescent="0.2">
      <c r="B14" s="158">
        <v>44783</v>
      </c>
      <c r="C14" s="159">
        <v>56.1875</v>
      </c>
    </row>
    <row r="15" spans="2:3" x14ac:dyDescent="0.2">
      <c r="B15" s="160">
        <v>44784</v>
      </c>
      <c r="C15" s="161">
        <v>56.5625</v>
      </c>
    </row>
    <row r="16" spans="2:3" x14ac:dyDescent="0.2">
      <c r="B16" s="162"/>
      <c r="C16" s="162"/>
    </row>
    <row r="17" spans="2:3" x14ac:dyDescent="0.2">
      <c r="B17" s="162"/>
      <c r="C17" s="162">
        <f>SUM(C7:C15)/9</f>
        <v>56.201388888888886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74" t="s">
        <v>18</v>
      </c>
      <c r="C1" s="74" t="s">
        <v>33</v>
      </c>
    </row>
    <row r="2" spans="2:6" ht="14.25" x14ac:dyDescent="0.2">
      <c r="B2" s="75">
        <v>43167</v>
      </c>
      <c r="C2" s="76">
        <v>23.4375</v>
      </c>
      <c r="E2" s="80" t="s">
        <v>35</v>
      </c>
      <c r="F2">
        <f ca="1">+AVERAGE(OFFSET(C1,COUNT(C:C),0,-5))</f>
        <v>38.4375</v>
      </c>
    </row>
    <row r="3" spans="2:6" ht="14.25" x14ac:dyDescent="0.2">
      <c r="B3" s="77">
        <v>43168</v>
      </c>
      <c r="C3" s="76">
        <v>23.125</v>
      </c>
    </row>
    <row r="4" spans="2:6" ht="14.25" x14ac:dyDescent="0.2">
      <c r="B4" s="75">
        <v>43171</v>
      </c>
      <c r="C4" s="78">
        <v>23.0625</v>
      </c>
    </row>
    <row r="5" spans="2:6" ht="14.25" x14ac:dyDescent="0.2">
      <c r="B5" s="77">
        <v>43172</v>
      </c>
      <c r="C5" s="76">
        <v>23.4375</v>
      </c>
    </row>
    <row r="6" spans="2:6" ht="14.25" x14ac:dyDescent="0.2">
      <c r="B6" s="75">
        <v>43173</v>
      </c>
      <c r="C6" s="78">
        <v>24.25</v>
      </c>
    </row>
    <row r="7" spans="2:6" ht="14.25" x14ac:dyDescent="0.2">
      <c r="B7" s="77">
        <v>43174</v>
      </c>
      <c r="C7" s="76">
        <v>21.9375</v>
      </c>
    </row>
    <row r="8" spans="2:6" ht="14.25" x14ac:dyDescent="0.2">
      <c r="B8" s="75">
        <v>43175</v>
      </c>
      <c r="C8" s="78">
        <v>23.3125</v>
      </c>
    </row>
    <row r="9" spans="2:6" ht="14.25" x14ac:dyDescent="0.2">
      <c r="B9" s="77">
        <v>43178</v>
      </c>
      <c r="C9" s="76">
        <v>23.6875</v>
      </c>
    </row>
    <row r="10" spans="2:6" ht="14.25" x14ac:dyDescent="0.2">
      <c r="B10" s="75">
        <v>43179</v>
      </c>
      <c r="C10" s="78">
        <v>23.75</v>
      </c>
    </row>
    <row r="11" spans="2:6" ht="14.25" x14ac:dyDescent="0.2">
      <c r="B11" s="77">
        <v>43180</v>
      </c>
      <c r="C11" s="76">
        <v>24</v>
      </c>
    </row>
    <row r="12" spans="2:6" ht="14.25" x14ac:dyDescent="0.2">
      <c r="B12" s="75">
        <v>43181</v>
      </c>
      <c r="C12" s="78">
        <v>23.6875</v>
      </c>
    </row>
    <row r="13" spans="2:6" ht="14.25" x14ac:dyDescent="0.2">
      <c r="B13" s="77">
        <v>43182</v>
      </c>
      <c r="C13" s="76">
        <v>23.125</v>
      </c>
    </row>
    <row r="14" spans="2:6" ht="14.25" x14ac:dyDescent="0.2">
      <c r="B14" s="75">
        <v>43185</v>
      </c>
      <c r="C14" s="78">
        <v>23.5</v>
      </c>
    </row>
    <row r="15" spans="2:6" ht="14.25" x14ac:dyDescent="0.2">
      <c r="B15" s="77">
        <v>43186</v>
      </c>
      <c r="C15" s="76">
        <v>23.25</v>
      </c>
    </row>
    <row r="16" spans="2:6" ht="14.25" x14ac:dyDescent="0.2">
      <c r="B16" s="75">
        <v>43187</v>
      </c>
      <c r="C16" s="78">
        <v>22.5625</v>
      </c>
    </row>
    <row r="17" spans="2:3" ht="14.25" x14ac:dyDescent="0.2">
      <c r="B17" s="77">
        <v>43193</v>
      </c>
      <c r="C17" s="76">
        <v>23.4375</v>
      </c>
    </row>
    <row r="18" spans="2:3" ht="14.25" x14ac:dyDescent="0.2">
      <c r="B18" s="75">
        <v>43194</v>
      </c>
      <c r="C18" s="78">
        <v>23.4375</v>
      </c>
    </row>
    <row r="19" spans="2:3" ht="14.25" x14ac:dyDescent="0.2">
      <c r="B19" s="77">
        <v>43195</v>
      </c>
      <c r="C19" s="76">
        <v>23.625</v>
      </c>
    </row>
    <row r="20" spans="2:3" ht="14.25" x14ac:dyDescent="0.2">
      <c r="B20" s="75">
        <v>43196</v>
      </c>
      <c r="C20" s="78">
        <v>22.375</v>
      </c>
    </row>
    <row r="21" spans="2:3" ht="14.25" x14ac:dyDescent="0.2">
      <c r="B21" s="77">
        <v>43199</v>
      </c>
      <c r="C21" s="76">
        <v>23.375</v>
      </c>
    </row>
    <row r="22" spans="2:3" ht="14.25" x14ac:dyDescent="0.2">
      <c r="B22" s="75">
        <v>43200</v>
      </c>
      <c r="C22" s="78">
        <v>23.875</v>
      </c>
    </row>
    <row r="23" spans="2:3" ht="14.25" x14ac:dyDescent="0.2">
      <c r="B23" s="77">
        <v>43201</v>
      </c>
      <c r="C23" s="76">
        <v>22.75</v>
      </c>
    </row>
    <row r="24" spans="2:3" ht="14.25" x14ac:dyDescent="0.2">
      <c r="B24" s="75">
        <v>43202</v>
      </c>
      <c r="C24" s="78">
        <v>23.3125</v>
      </c>
    </row>
    <row r="25" spans="2:3" ht="14.25" x14ac:dyDescent="0.2">
      <c r="B25" s="77">
        <v>43203</v>
      </c>
      <c r="C25" s="76">
        <v>23.75</v>
      </c>
    </row>
    <row r="26" spans="2:3" ht="14.25" x14ac:dyDescent="0.2">
      <c r="B26" s="75">
        <v>43206</v>
      </c>
      <c r="C26" s="78">
        <v>23.375</v>
      </c>
    </row>
    <row r="27" spans="2:3" ht="14.25" x14ac:dyDescent="0.2">
      <c r="B27" s="77">
        <v>43207</v>
      </c>
      <c r="C27" s="76">
        <v>23.9375</v>
      </c>
    </row>
    <row r="28" spans="2:3" ht="14.25" x14ac:dyDescent="0.2">
      <c r="B28" s="75">
        <v>43208</v>
      </c>
      <c r="C28" s="78">
        <v>23.4375</v>
      </c>
    </row>
    <row r="29" spans="2:3" ht="14.25" x14ac:dyDescent="0.2">
      <c r="B29" s="77">
        <v>43209</v>
      </c>
      <c r="C29" s="76">
        <v>23.375</v>
      </c>
    </row>
    <row r="30" spans="2:3" ht="14.25" x14ac:dyDescent="0.2">
      <c r="B30" s="75">
        <v>43210</v>
      </c>
      <c r="C30" s="78">
        <v>23.625</v>
      </c>
    </row>
    <row r="31" spans="2:3" ht="14.25" x14ac:dyDescent="0.2">
      <c r="B31" s="77">
        <v>43213</v>
      </c>
      <c r="C31" s="76">
        <v>23.4375</v>
      </c>
    </row>
    <row r="32" spans="2:3" ht="14.25" x14ac:dyDescent="0.2">
      <c r="B32" s="75">
        <v>43214</v>
      </c>
      <c r="C32" s="78">
        <v>23.8125</v>
      </c>
    </row>
    <row r="33" spans="2:3" ht="14.25" x14ac:dyDescent="0.2">
      <c r="B33" s="77">
        <v>43215</v>
      </c>
      <c r="C33" s="76">
        <v>23.6875</v>
      </c>
    </row>
    <row r="34" spans="2:3" ht="14.25" x14ac:dyDescent="0.2">
      <c r="B34" s="75">
        <v>43216</v>
      </c>
      <c r="C34" s="78">
        <v>22.875</v>
      </c>
    </row>
    <row r="35" spans="2:3" ht="14.25" x14ac:dyDescent="0.2">
      <c r="B35" s="77">
        <v>43217</v>
      </c>
      <c r="C35" s="76">
        <v>23.0625</v>
      </c>
    </row>
    <row r="36" spans="2:3" ht="14.25" x14ac:dyDescent="0.2">
      <c r="B36" s="75">
        <v>43222</v>
      </c>
      <c r="C36" s="78">
        <v>24.625</v>
      </c>
    </row>
    <row r="37" spans="2:3" ht="14.25" x14ac:dyDescent="0.2">
      <c r="B37" s="77">
        <v>43223</v>
      </c>
      <c r="C37" s="76">
        <v>24.9375</v>
      </c>
    </row>
    <row r="38" spans="2:3" ht="14.25" x14ac:dyDescent="0.2">
      <c r="B38" s="75">
        <v>43224</v>
      </c>
      <c r="C38" s="78">
        <v>27.6875</v>
      </c>
    </row>
    <row r="39" spans="2:3" ht="14.25" x14ac:dyDescent="0.2">
      <c r="B39" s="77">
        <v>43227</v>
      </c>
      <c r="C39" s="76">
        <v>26.75</v>
      </c>
    </row>
    <row r="40" spans="2:3" ht="14.25" x14ac:dyDescent="0.2">
      <c r="B40" s="75">
        <v>43228</v>
      </c>
      <c r="C40" s="78">
        <v>30.375</v>
      </c>
    </row>
    <row r="41" spans="2:3" ht="14.25" x14ac:dyDescent="0.2">
      <c r="B41" s="77">
        <v>43229</v>
      </c>
      <c r="C41" s="76">
        <v>30.5625</v>
      </c>
    </row>
    <row r="42" spans="2:3" ht="14.25" x14ac:dyDescent="0.2">
      <c r="B42" s="75">
        <v>43230</v>
      </c>
      <c r="C42" s="78">
        <v>31.75</v>
      </c>
    </row>
    <row r="43" spans="2:3" ht="14.25" x14ac:dyDescent="0.2">
      <c r="B43" s="77">
        <v>43231</v>
      </c>
      <c r="C43" s="76">
        <v>30.625</v>
      </c>
    </row>
    <row r="44" spans="2:3" ht="14.25" x14ac:dyDescent="0.2">
      <c r="B44" s="75">
        <v>43234</v>
      </c>
      <c r="C44" s="78">
        <v>29.25</v>
      </c>
    </row>
    <row r="45" spans="2:3" ht="14.25" x14ac:dyDescent="0.2">
      <c r="B45" s="77">
        <v>43235</v>
      </c>
      <c r="C45" s="76">
        <v>33.875</v>
      </c>
    </row>
    <row r="46" spans="2:3" ht="14.25" x14ac:dyDescent="0.2">
      <c r="B46" s="75">
        <v>43236</v>
      </c>
      <c r="C46" s="78">
        <v>31.0625</v>
      </c>
    </row>
    <row r="47" spans="2:3" ht="14.25" x14ac:dyDescent="0.2">
      <c r="B47" s="77">
        <v>43237</v>
      </c>
      <c r="C47" s="76">
        <v>31.6875</v>
      </c>
    </row>
    <row r="48" spans="2:3" ht="14.25" x14ac:dyDescent="0.2">
      <c r="B48" s="75">
        <v>43238</v>
      </c>
      <c r="C48" s="78">
        <v>31.0625</v>
      </c>
    </row>
    <row r="49" spans="2:3" ht="14.25" x14ac:dyDescent="0.2">
      <c r="B49" s="77">
        <v>43241</v>
      </c>
      <c r="C49" s="76">
        <v>30.625</v>
      </c>
    </row>
    <row r="50" spans="2:3" ht="14.25" x14ac:dyDescent="0.2">
      <c r="B50" s="75">
        <v>43242</v>
      </c>
      <c r="C50" s="78">
        <v>31.1875</v>
      </c>
    </row>
    <row r="51" spans="2:3" ht="14.25" x14ac:dyDescent="0.2">
      <c r="B51" s="77">
        <v>43243</v>
      </c>
      <c r="C51" s="76">
        <v>29.125</v>
      </c>
    </row>
    <row r="52" spans="2:3" ht="14.25" x14ac:dyDescent="0.2">
      <c r="B52" s="75">
        <v>43244</v>
      </c>
      <c r="C52" s="78">
        <v>29.3125</v>
      </c>
    </row>
    <row r="53" spans="2:3" ht="14.25" x14ac:dyDescent="0.2">
      <c r="B53" s="77">
        <v>43248</v>
      </c>
      <c r="C53" s="76">
        <v>29.125</v>
      </c>
    </row>
    <row r="54" spans="2:3" ht="14.25" x14ac:dyDescent="0.2">
      <c r="B54" s="75">
        <v>43249</v>
      </c>
      <c r="C54" s="78">
        <v>31.1875</v>
      </c>
    </row>
    <row r="55" spans="2:3" ht="14.25" x14ac:dyDescent="0.2">
      <c r="B55" s="77">
        <v>43250</v>
      </c>
      <c r="C55" s="76">
        <v>31</v>
      </c>
    </row>
    <row r="56" spans="2:3" ht="14.25" x14ac:dyDescent="0.2">
      <c r="B56" s="75">
        <v>43251</v>
      </c>
      <c r="C56" s="78">
        <v>31.125</v>
      </c>
    </row>
    <row r="57" spans="2:3" ht="14.25" x14ac:dyDescent="0.2">
      <c r="B57" s="77">
        <v>43252</v>
      </c>
      <c r="C57" s="76">
        <v>30.9375</v>
      </c>
    </row>
    <row r="58" spans="2:3" ht="14.25" x14ac:dyDescent="0.2">
      <c r="B58" s="75">
        <v>43255</v>
      </c>
      <c r="C58" s="78">
        <v>30.6875</v>
      </c>
    </row>
    <row r="59" spans="2:3" ht="14.25" x14ac:dyDescent="0.2">
      <c r="B59" s="77">
        <v>43256</v>
      </c>
      <c r="C59" s="76">
        <v>31.1875</v>
      </c>
    </row>
    <row r="60" spans="2:3" ht="14.25" x14ac:dyDescent="0.2">
      <c r="B60" s="75">
        <v>43257</v>
      </c>
      <c r="C60" s="78">
        <v>30.6875</v>
      </c>
    </row>
    <row r="61" spans="2:3" ht="14.25" x14ac:dyDescent="0.2">
      <c r="B61" s="77">
        <v>43258</v>
      </c>
      <c r="C61" s="76">
        <v>30</v>
      </c>
    </row>
    <row r="62" spans="2:3" ht="14.25" x14ac:dyDescent="0.2">
      <c r="B62" s="75">
        <v>43259</v>
      </c>
      <c r="C62" s="78">
        <v>31.0625</v>
      </c>
    </row>
    <row r="63" spans="2:3" ht="14.25" x14ac:dyDescent="0.2">
      <c r="B63" s="77">
        <v>43262</v>
      </c>
      <c r="C63" s="76">
        <v>30.5625</v>
      </c>
    </row>
    <row r="64" spans="2:3" ht="14.25" x14ac:dyDescent="0.2">
      <c r="B64" s="75">
        <v>43263</v>
      </c>
      <c r="C64" s="78">
        <v>32.3125</v>
      </c>
    </row>
    <row r="65" spans="2:3" ht="14.25" x14ac:dyDescent="0.2">
      <c r="B65" s="77">
        <v>43264</v>
      </c>
      <c r="C65" s="76">
        <v>31.1875</v>
      </c>
    </row>
    <row r="66" spans="2:3" ht="14.25" x14ac:dyDescent="0.2">
      <c r="B66" s="75">
        <v>43265</v>
      </c>
      <c r="C66" s="78">
        <v>31.6875</v>
      </c>
    </row>
    <row r="67" spans="2:3" ht="14.25" x14ac:dyDescent="0.2">
      <c r="B67" s="77">
        <v>43266</v>
      </c>
      <c r="C67" s="76">
        <v>31.0625</v>
      </c>
    </row>
    <row r="68" spans="2:3" ht="14.25" x14ac:dyDescent="0.2">
      <c r="B68" s="75">
        <v>43269</v>
      </c>
      <c r="C68" s="78">
        <v>32.5625</v>
      </c>
    </row>
    <row r="69" spans="2:3" ht="14.25" x14ac:dyDescent="0.2">
      <c r="B69" s="77">
        <v>43270</v>
      </c>
      <c r="C69" s="76">
        <v>34.0625</v>
      </c>
    </row>
    <row r="70" spans="2:3" ht="14.25" x14ac:dyDescent="0.2">
      <c r="B70" s="75">
        <v>43272</v>
      </c>
      <c r="C70" s="78">
        <v>33.5</v>
      </c>
    </row>
    <row r="71" spans="2:3" ht="14.25" x14ac:dyDescent="0.2">
      <c r="B71" s="77">
        <v>43273</v>
      </c>
      <c r="C71" s="76">
        <v>33.125</v>
      </c>
    </row>
    <row r="72" spans="2:3" ht="14.25" x14ac:dyDescent="0.2">
      <c r="B72" s="75">
        <v>43276</v>
      </c>
      <c r="C72" s="78">
        <v>34.5</v>
      </c>
    </row>
    <row r="73" spans="2:3" ht="14.25" x14ac:dyDescent="0.2">
      <c r="B73" s="77">
        <v>43277</v>
      </c>
      <c r="C73" s="76">
        <v>33.9375</v>
      </c>
    </row>
    <row r="74" spans="2:3" ht="14.25" x14ac:dyDescent="0.2">
      <c r="B74" s="75">
        <v>43278</v>
      </c>
      <c r="C74" s="78">
        <v>33.375</v>
      </c>
    </row>
    <row r="75" spans="2:3" ht="14.25" x14ac:dyDescent="0.2">
      <c r="B75" s="77">
        <v>43279</v>
      </c>
      <c r="C75" s="76">
        <v>34.3125</v>
      </c>
    </row>
    <row r="76" spans="2:3" ht="14.25" x14ac:dyDescent="0.2">
      <c r="B76" s="75">
        <v>43280</v>
      </c>
      <c r="C76" s="78">
        <v>33.875</v>
      </c>
    </row>
    <row r="77" spans="2:3" ht="14.25" x14ac:dyDescent="0.2">
      <c r="B77" s="77">
        <v>43283</v>
      </c>
      <c r="C77" s="76">
        <v>34.75</v>
      </c>
    </row>
    <row r="78" spans="2:3" ht="14.25" x14ac:dyDescent="0.2">
      <c r="B78" s="75">
        <v>43284</v>
      </c>
      <c r="C78" s="78">
        <v>35.625</v>
      </c>
    </row>
    <row r="79" spans="2:3" ht="14.25" x14ac:dyDescent="0.2">
      <c r="B79" s="77">
        <v>43285</v>
      </c>
      <c r="C79" s="76">
        <v>34.9375</v>
      </c>
    </row>
    <row r="80" spans="2:3" ht="14.25" x14ac:dyDescent="0.2">
      <c r="B80" s="75">
        <v>43286</v>
      </c>
      <c r="C80" s="78">
        <v>35.9375</v>
      </c>
    </row>
    <row r="81" spans="2:3" ht="14.25" x14ac:dyDescent="0.2">
      <c r="B81" s="77">
        <v>43287</v>
      </c>
      <c r="C81" s="76">
        <v>35.0625</v>
      </c>
    </row>
    <row r="82" spans="2:3" ht="14.25" x14ac:dyDescent="0.2">
      <c r="B82" s="75">
        <v>43291</v>
      </c>
      <c r="C82" s="78">
        <v>33.75</v>
      </c>
    </row>
    <row r="83" spans="2:3" ht="14.25" x14ac:dyDescent="0.2">
      <c r="B83" s="77">
        <v>43292</v>
      </c>
      <c r="C83" s="76">
        <v>34.1875</v>
      </c>
    </row>
    <row r="84" spans="2:3" ht="14.25" x14ac:dyDescent="0.2">
      <c r="B84" s="75">
        <v>43293</v>
      </c>
      <c r="C84" s="78">
        <v>35.375</v>
      </c>
    </row>
    <row r="85" spans="2:3" ht="14.25" x14ac:dyDescent="0.2">
      <c r="B85" s="77">
        <v>43294</v>
      </c>
      <c r="C85" s="76">
        <v>37.625</v>
      </c>
    </row>
    <row r="86" spans="2:3" ht="14.25" x14ac:dyDescent="0.2">
      <c r="B86" s="75">
        <v>43297</v>
      </c>
      <c r="C86" s="78">
        <v>36.6875</v>
      </c>
    </row>
    <row r="87" spans="2:3" ht="14.25" x14ac:dyDescent="0.2">
      <c r="B87" s="77">
        <v>43298</v>
      </c>
      <c r="C87" s="76">
        <v>37</v>
      </c>
    </row>
    <row r="88" spans="2:3" ht="14.25" x14ac:dyDescent="0.2">
      <c r="B88" s="75">
        <v>43299</v>
      </c>
      <c r="C88" s="78">
        <v>38</v>
      </c>
    </row>
    <row r="89" spans="2:3" ht="14.25" x14ac:dyDescent="0.2">
      <c r="B89" s="77">
        <v>43300</v>
      </c>
      <c r="C89" s="76">
        <v>38.125</v>
      </c>
    </row>
    <row r="90" spans="2:3" ht="14.25" x14ac:dyDescent="0.2">
      <c r="B90" s="75">
        <v>43301</v>
      </c>
      <c r="C90" s="78">
        <v>37.5625</v>
      </c>
    </row>
    <row r="91" spans="2:3" ht="14.25" x14ac:dyDescent="0.2">
      <c r="B91" s="77">
        <v>43304</v>
      </c>
      <c r="C91" s="76">
        <v>36.4375</v>
      </c>
    </row>
    <row r="92" spans="2:3" ht="14.25" x14ac:dyDescent="0.2">
      <c r="B92" s="75">
        <v>43305</v>
      </c>
      <c r="C92" s="78">
        <v>37</v>
      </c>
    </row>
    <row r="93" spans="2:3" ht="14.25" x14ac:dyDescent="0.2">
      <c r="B93" s="77">
        <v>43306</v>
      </c>
      <c r="C93" s="76">
        <v>35.875</v>
      </c>
    </row>
    <row r="94" spans="2:3" ht="14.25" x14ac:dyDescent="0.2">
      <c r="B94" s="75">
        <v>43307</v>
      </c>
      <c r="C94" s="78">
        <v>36.5625</v>
      </c>
    </row>
    <row r="95" spans="2:3" ht="14.25" x14ac:dyDescent="0.2">
      <c r="B95" s="77">
        <v>43308</v>
      </c>
      <c r="C95" s="76">
        <v>35.4375</v>
      </c>
    </row>
    <row r="96" spans="2:3" ht="14.25" x14ac:dyDescent="0.2">
      <c r="B96" s="75">
        <v>43311</v>
      </c>
      <c r="C96" s="78">
        <v>36.8125</v>
      </c>
    </row>
    <row r="97" spans="2:3" ht="14.25" x14ac:dyDescent="0.2">
      <c r="B97" s="77">
        <v>43312</v>
      </c>
      <c r="C97" s="76">
        <v>37.75</v>
      </c>
    </row>
    <row r="98" spans="2:3" ht="14.25" x14ac:dyDescent="0.2">
      <c r="B98" s="75">
        <v>43313</v>
      </c>
      <c r="C98" s="78">
        <v>37.0625</v>
      </c>
    </row>
    <row r="99" spans="2:3" ht="14.25" x14ac:dyDescent="0.2">
      <c r="B99" s="77">
        <v>43314</v>
      </c>
      <c r="C99" s="76">
        <v>36.4375</v>
      </c>
    </row>
    <row r="100" spans="2:3" ht="14.25" x14ac:dyDescent="0.2">
      <c r="B100" s="75">
        <v>43315</v>
      </c>
      <c r="C100" s="78">
        <v>35.625</v>
      </c>
    </row>
    <row r="101" spans="2:3" ht="14.25" x14ac:dyDescent="0.2">
      <c r="B101" s="77">
        <v>43318</v>
      </c>
      <c r="C101" s="76">
        <v>36.0625</v>
      </c>
    </row>
    <row r="102" spans="2:3" ht="14.25" x14ac:dyDescent="0.2">
      <c r="B102" s="75">
        <v>43319</v>
      </c>
      <c r="C102" s="78">
        <v>36.6875</v>
      </c>
    </row>
    <row r="103" spans="2:3" ht="14.25" x14ac:dyDescent="0.2">
      <c r="B103" s="77">
        <v>43320</v>
      </c>
      <c r="C103" s="76">
        <v>33.75</v>
      </c>
    </row>
    <row r="104" spans="2:3" ht="14.25" x14ac:dyDescent="0.2">
      <c r="B104" s="75">
        <v>43321</v>
      </c>
      <c r="C104" s="78">
        <v>34.875</v>
      </c>
    </row>
    <row r="105" spans="2:3" ht="14.25" x14ac:dyDescent="0.2">
      <c r="B105" s="77">
        <v>43322</v>
      </c>
      <c r="C105" s="76">
        <v>33.8125</v>
      </c>
    </row>
    <row r="106" spans="2:3" ht="14.25" x14ac:dyDescent="0.2">
      <c r="B106" s="75">
        <v>43325</v>
      </c>
      <c r="C106" s="78">
        <v>36.375</v>
      </c>
    </row>
    <row r="107" spans="2:3" ht="14.25" x14ac:dyDescent="0.2">
      <c r="B107" s="77">
        <v>43326</v>
      </c>
      <c r="C107" s="76">
        <v>37.1875</v>
      </c>
    </row>
    <row r="108" spans="2:3" ht="14.25" x14ac:dyDescent="0.2">
      <c r="B108" s="75">
        <v>43327</v>
      </c>
      <c r="C108" s="78">
        <v>37.625</v>
      </c>
    </row>
    <row r="109" spans="2:3" ht="14.25" x14ac:dyDescent="0.2">
      <c r="B109" s="77">
        <v>43328</v>
      </c>
      <c r="C109" s="76">
        <v>37.125</v>
      </c>
    </row>
    <row r="110" spans="2:3" ht="14.25" x14ac:dyDescent="0.2">
      <c r="B110" s="75">
        <v>43329</v>
      </c>
      <c r="C110" s="78">
        <v>37.1875</v>
      </c>
    </row>
    <row r="111" spans="2:3" ht="14.25" x14ac:dyDescent="0.2">
      <c r="B111" s="77">
        <v>43333</v>
      </c>
      <c r="C111" s="76">
        <v>37.125</v>
      </c>
    </row>
    <row r="112" spans="2:3" ht="14.25" x14ac:dyDescent="0.2">
      <c r="B112" s="75">
        <v>43334</v>
      </c>
      <c r="C112" s="78">
        <v>35.5</v>
      </c>
    </row>
    <row r="113" spans="2:5" ht="14.25" x14ac:dyDescent="0.2">
      <c r="B113" s="77">
        <v>43335</v>
      </c>
      <c r="C113" s="76">
        <v>36.9375</v>
      </c>
    </row>
    <row r="114" spans="2:5" ht="14.25" x14ac:dyDescent="0.2">
      <c r="B114" s="75">
        <v>43336</v>
      </c>
      <c r="C114" s="78">
        <v>36.875</v>
      </c>
    </row>
    <row r="115" spans="2:5" ht="14.25" x14ac:dyDescent="0.2">
      <c r="B115" s="77">
        <v>43339</v>
      </c>
      <c r="C115" s="76">
        <v>36.1875</v>
      </c>
    </row>
    <row r="116" spans="2:5" ht="14.25" x14ac:dyDescent="0.2">
      <c r="B116" s="75">
        <v>43340</v>
      </c>
      <c r="C116" s="78">
        <v>36.4375</v>
      </c>
    </row>
    <row r="117" spans="2:5" ht="14.25" x14ac:dyDescent="0.2">
      <c r="B117" s="77">
        <v>43341</v>
      </c>
      <c r="C117" s="76">
        <v>36.5</v>
      </c>
    </row>
    <row r="118" spans="2:5" ht="14.25" x14ac:dyDescent="0.2">
      <c r="B118" s="75">
        <v>43342</v>
      </c>
      <c r="C118" s="78">
        <v>37.75</v>
      </c>
    </row>
    <row r="119" spans="2:5" ht="14.25" x14ac:dyDescent="0.2">
      <c r="B119" s="75">
        <v>43343</v>
      </c>
      <c r="C119" s="78">
        <v>40.5</v>
      </c>
      <c r="E119" s="79"/>
    </row>
    <row r="120" spans="2:5" ht="14.25" x14ac:dyDescent="0.2">
      <c r="B120" s="75">
        <v>43346</v>
      </c>
      <c r="C120" s="78">
        <v>41</v>
      </c>
    </row>
    <row r="121" spans="2:5" ht="14.25" x14ac:dyDescent="0.2">
      <c r="B121" s="75">
        <v>43347</v>
      </c>
      <c r="C121" s="78"/>
    </row>
    <row r="122" spans="2:5" ht="14.25" x14ac:dyDescent="0.2">
      <c r="B122" s="75">
        <v>43348</v>
      </c>
      <c r="C122" s="78"/>
    </row>
    <row r="123" spans="2:5" ht="14.25" x14ac:dyDescent="0.2">
      <c r="B123" s="75">
        <v>43349</v>
      </c>
      <c r="C123" s="78"/>
    </row>
    <row r="124" spans="2:5" ht="14.25" x14ac:dyDescent="0.2">
      <c r="B124" s="75">
        <v>43350</v>
      </c>
      <c r="C124" s="78"/>
    </row>
    <row r="125" spans="2:5" ht="14.25" x14ac:dyDescent="0.2">
      <c r="B125" s="75">
        <v>43353</v>
      </c>
      <c r="C125" s="78"/>
    </row>
    <row r="126" spans="2:5" ht="14.25" x14ac:dyDescent="0.2">
      <c r="B126" s="75">
        <v>43354</v>
      </c>
      <c r="C126" s="78"/>
    </row>
    <row r="127" spans="2:5" ht="14.25" x14ac:dyDescent="0.2">
      <c r="B127" s="75">
        <v>43355</v>
      </c>
      <c r="C127" s="78"/>
    </row>
    <row r="128" spans="2:5" ht="14.25" x14ac:dyDescent="0.2">
      <c r="B128" s="75">
        <v>43356</v>
      </c>
      <c r="C128" s="7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85">
        <v>43101</v>
      </c>
    </row>
    <row r="2" spans="2:2" x14ac:dyDescent="0.2">
      <c r="B2" s="85">
        <v>43143</v>
      </c>
    </row>
    <row r="3" spans="2:2" x14ac:dyDescent="0.2">
      <c r="B3" s="85">
        <v>43144</v>
      </c>
    </row>
    <row r="4" spans="2:2" x14ac:dyDescent="0.2">
      <c r="B4" s="85">
        <v>43188</v>
      </c>
    </row>
    <row r="5" spans="2:2" x14ac:dyDescent="0.2">
      <c r="B5" s="85">
        <v>43189</v>
      </c>
    </row>
    <row r="6" spans="2:2" x14ac:dyDescent="0.2">
      <c r="B6" s="85">
        <v>43192</v>
      </c>
    </row>
    <row r="7" spans="2:2" x14ac:dyDescent="0.2">
      <c r="B7" s="85">
        <v>43220</v>
      </c>
    </row>
    <row r="8" spans="2:2" x14ac:dyDescent="0.2">
      <c r="B8" s="85">
        <v>43221</v>
      </c>
    </row>
    <row r="9" spans="2:2" x14ac:dyDescent="0.2">
      <c r="B9" s="85">
        <v>43245</v>
      </c>
    </row>
    <row r="10" spans="2:2" x14ac:dyDescent="0.2">
      <c r="B10" s="85">
        <v>43271</v>
      </c>
    </row>
    <row r="11" spans="2:2" x14ac:dyDescent="0.2">
      <c r="B11" s="85">
        <v>43290</v>
      </c>
    </row>
    <row r="12" spans="2:2" x14ac:dyDescent="0.2">
      <c r="B12" s="85">
        <v>43332</v>
      </c>
    </row>
    <row r="13" spans="2:2" x14ac:dyDescent="0.2">
      <c r="B13" s="85">
        <v>43388</v>
      </c>
    </row>
    <row r="14" spans="2:2" x14ac:dyDescent="0.2">
      <c r="B14" s="85">
        <v>43410</v>
      </c>
    </row>
    <row r="15" spans="2:2" x14ac:dyDescent="0.2">
      <c r="B15" s="85">
        <v>43423</v>
      </c>
    </row>
    <row r="16" spans="2:2" x14ac:dyDescent="0.2">
      <c r="B16" s="85">
        <v>43434</v>
      </c>
    </row>
    <row r="17" spans="2:2" x14ac:dyDescent="0.2">
      <c r="B17" s="85">
        <v>43442</v>
      </c>
    </row>
    <row r="18" spans="2:2" x14ac:dyDescent="0.2">
      <c r="B18" s="85">
        <v>43458</v>
      </c>
    </row>
    <row r="19" spans="2:2" x14ac:dyDescent="0.2">
      <c r="B19" s="85">
        <v>43459</v>
      </c>
    </row>
    <row r="20" spans="2:2" x14ac:dyDescent="0.2">
      <c r="B20" s="85">
        <v>43465</v>
      </c>
    </row>
    <row r="21" spans="2:2" x14ac:dyDescent="0.2">
      <c r="B21" s="85">
        <v>43466</v>
      </c>
    </row>
    <row r="22" spans="2:2" x14ac:dyDescent="0.2">
      <c r="B22" s="85">
        <v>43528</v>
      </c>
    </row>
    <row r="23" spans="2:2" x14ac:dyDescent="0.2">
      <c r="B23" s="85">
        <v>43529</v>
      </c>
    </row>
    <row r="24" spans="2:2" x14ac:dyDescent="0.2">
      <c r="B24" s="85">
        <v>43548</v>
      </c>
    </row>
    <row r="25" spans="2:2" x14ac:dyDescent="0.2">
      <c r="B25" s="85">
        <v>43557</v>
      </c>
    </row>
    <row r="26" spans="2:2" x14ac:dyDescent="0.2">
      <c r="B26" s="85">
        <v>43573</v>
      </c>
    </row>
    <row r="27" spans="2:2" x14ac:dyDescent="0.2">
      <c r="B27" s="85">
        <v>43574</v>
      </c>
    </row>
    <row r="28" spans="2:2" x14ac:dyDescent="0.2">
      <c r="B28" s="85">
        <v>43586</v>
      </c>
    </row>
    <row r="29" spans="2:2" x14ac:dyDescent="0.2">
      <c r="B29" s="85">
        <v>43610</v>
      </c>
    </row>
    <row r="30" spans="2:2" x14ac:dyDescent="0.2">
      <c r="B30" s="85">
        <v>43633</v>
      </c>
    </row>
    <row r="31" spans="2:2" x14ac:dyDescent="0.2">
      <c r="B31" s="85">
        <v>43636</v>
      </c>
    </row>
    <row r="32" spans="2:2" x14ac:dyDescent="0.2">
      <c r="B32" s="85">
        <v>43654</v>
      </c>
    </row>
    <row r="33" spans="2:2" x14ac:dyDescent="0.2">
      <c r="B33" s="85">
        <v>43655</v>
      </c>
    </row>
    <row r="34" spans="2:2" x14ac:dyDescent="0.2">
      <c r="B34" s="85">
        <v>43696</v>
      </c>
    </row>
    <row r="35" spans="2:2" x14ac:dyDescent="0.2">
      <c r="B35" s="85">
        <v>43752</v>
      </c>
    </row>
    <row r="36" spans="2:2" x14ac:dyDescent="0.2">
      <c r="B36" s="85">
        <v>43775</v>
      </c>
    </row>
    <row r="37" spans="2:2" x14ac:dyDescent="0.2">
      <c r="B37" s="85">
        <v>43787</v>
      </c>
    </row>
    <row r="38" spans="2:2" x14ac:dyDescent="0.2">
      <c r="B38" s="85">
        <v>43823</v>
      </c>
    </row>
    <row r="39" spans="2:2" x14ac:dyDescent="0.2">
      <c r="B39" s="85">
        <v>43824</v>
      </c>
    </row>
    <row r="40" spans="2:2" x14ac:dyDescent="0.2">
      <c r="B40" s="85">
        <v>43830</v>
      </c>
    </row>
    <row r="41" spans="2:2" x14ac:dyDescent="0.2">
      <c r="B41" s="85">
        <v>43831</v>
      </c>
    </row>
    <row r="42" spans="2:2" x14ac:dyDescent="0.2">
      <c r="B42" s="85">
        <v>43885</v>
      </c>
    </row>
    <row r="43" spans="2:2" x14ac:dyDescent="0.2">
      <c r="B43" s="85">
        <v>43886</v>
      </c>
    </row>
    <row r="44" spans="2:2" x14ac:dyDescent="0.2">
      <c r="B44" s="85">
        <v>43913</v>
      </c>
    </row>
    <row r="45" spans="2:2" x14ac:dyDescent="0.2">
      <c r="B45" s="85">
        <v>43914</v>
      </c>
    </row>
    <row r="46" spans="2:2" x14ac:dyDescent="0.2">
      <c r="B46" s="85">
        <v>43923</v>
      </c>
    </row>
    <row r="47" spans="2:2" x14ac:dyDescent="0.2">
      <c r="B47" s="85">
        <v>43930</v>
      </c>
    </row>
    <row r="48" spans="2:2" x14ac:dyDescent="0.2">
      <c r="B48" s="85">
        <v>43931</v>
      </c>
    </row>
    <row r="49" spans="2:2" x14ac:dyDescent="0.2">
      <c r="B49" s="85">
        <v>43952</v>
      </c>
    </row>
    <row r="50" spans="2:2" x14ac:dyDescent="0.2">
      <c r="B50" s="85">
        <v>43976</v>
      </c>
    </row>
    <row r="51" spans="2:2" x14ac:dyDescent="0.2">
      <c r="B51" s="85">
        <v>43997</v>
      </c>
    </row>
    <row r="52" spans="2:2" x14ac:dyDescent="0.2">
      <c r="B52" s="85">
        <v>44002</v>
      </c>
    </row>
    <row r="53" spans="2:2" x14ac:dyDescent="0.2">
      <c r="B53" s="85">
        <v>44021</v>
      </c>
    </row>
    <row r="54" spans="2:2" x14ac:dyDescent="0.2">
      <c r="B54" s="85">
        <v>44022</v>
      </c>
    </row>
    <row r="55" spans="2:2" x14ac:dyDescent="0.2">
      <c r="B55" s="85">
        <v>44060</v>
      </c>
    </row>
    <row r="56" spans="2:2" x14ac:dyDescent="0.2">
      <c r="B56" s="85">
        <v>44116</v>
      </c>
    </row>
    <row r="57" spans="2:2" x14ac:dyDescent="0.2">
      <c r="B57" s="85">
        <v>44141</v>
      </c>
    </row>
    <row r="58" spans="2:2" x14ac:dyDescent="0.2">
      <c r="B58" s="85">
        <v>44158</v>
      </c>
    </row>
    <row r="59" spans="2:2" x14ac:dyDescent="0.2">
      <c r="B59" s="85">
        <v>44172</v>
      </c>
    </row>
    <row r="60" spans="2:2" x14ac:dyDescent="0.2">
      <c r="B60" s="85">
        <v>44173</v>
      </c>
    </row>
    <row r="61" spans="2:2" x14ac:dyDescent="0.2">
      <c r="B61" s="85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82">
        <v>43202</v>
      </c>
    </row>
    <row r="2" spans="1:4" x14ac:dyDescent="0.2">
      <c r="A2" s="82">
        <v>43200</v>
      </c>
      <c r="B2">
        <v>1</v>
      </c>
      <c r="D2">
        <f>+IF(A1&lt;A2,B2,(IF(A1&lt;A3,B3,0)))</f>
        <v>2</v>
      </c>
    </row>
    <row r="3" spans="1:4" x14ac:dyDescent="0.2">
      <c r="A3" s="82">
        <v>43230</v>
      </c>
      <c r="B3">
        <v>2</v>
      </c>
    </row>
    <row r="4" spans="1:4" x14ac:dyDescent="0.2">
      <c r="A4" s="82">
        <v>43261</v>
      </c>
      <c r="B4">
        <v>3</v>
      </c>
    </row>
    <row r="5" spans="1:4" x14ac:dyDescent="0.2">
      <c r="A5" s="82">
        <v>43291</v>
      </c>
      <c r="B5">
        <v>4</v>
      </c>
    </row>
    <row r="6" spans="1:4" x14ac:dyDescent="0.2">
      <c r="A6" s="82">
        <v>43322</v>
      </c>
      <c r="B6">
        <v>5</v>
      </c>
    </row>
    <row r="7" spans="1:4" x14ac:dyDescent="0.2">
      <c r="A7" s="82">
        <v>43353</v>
      </c>
      <c r="B7">
        <v>6</v>
      </c>
    </row>
    <row r="8" spans="1:4" x14ac:dyDescent="0.2">
      <c r="A8" s="82">
        <v>43383</v>
      </c>
      <c r="B8">
        <v>7</v>
      </c>
    </row>
    <row r="9" spans="1:4" x14ac:dyDescent="0.2">
      <c r="A9" s="82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Serie XI</vt:lpstr>
      <vt:lpstr>Badlar</vt:lpstr>
      <vt:lpstr>TM20</vt:lpstr>
      <vt:lpstr>Feriados</vt:lpstr>
      <vt:lpstr>Hoja2</vt:lpstr>
      <vt:lpstr>'Serie XI'!Área_de_impresión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2022-08-17T14:09:31Z</dcterms:modified>
</cp:coreProperties>
</file>