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UARIOS\Finanzas Corporativas\COLOCACIONES\VISTA E\Clase XXI\Difusion\"/>
    </mc:Choice>
  </mc:AlternateContent>
  <bookViews>
    <workbookView xWindow="0" yWindow="0" windowWidth="20490" windowHeight="7020"/>
  </bookViews>
  <sheets>
    <sheet name="Clase XXI (DL)" sheetId="1" r:id="rId1"/>
  </sheets>
  <definedNames>
    <definedName name="_xlnm.Print_Area" localSheetId="0">'Clase XXI (DL)'!$E$1:$Q$74</definedName>
  </definedNames>
  <calcPr calcId="162913" iterate="1" iterateCount="1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L64" i="1" l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M43" i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J43" i="1"/>
  <c r="O42" i="1"/>
  <c r="N42" i="1"/>
  <c r="J42" i="1"/>
  <c r="F42" i="1"/>
  <c r="C42" i="1"/>
  <c r="M41" i="1"/>
  <c r="J41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37" i="1" s="1"/>
  <c r="H14" i="1"/>
  <c r="E42" i="1" s="1"/>
  <c r="G42" i="1" l="1"/>
  <c r="C43" i="1"/>
  <c r="D43" i="1" l="1"/>
  <c r="F43" i="1" s="1"/>
  <c r="C44" i="1"/>
  <c r="B43" i="1"/>
  <c r="C45" i="1" l="1"/>
  <c r="D44" i="1"/>
  <c r="B44" i="1"/>
  <c r="F44" i="1"/>
  <c r="H43" i="1"/>
  <c r="K43" i="1" s="1"/>
  <c r="L17" i="1" s="1"/>
  <c r="G43" i="1"/>
  <c r="M17" i="1" l="1"/>
  <c r="G44" i="1"/>
  <c r="F45" i="1"/>
  <c r="H44" i="1"/>
  <c r="K44" i="1" s="1"/>
  <c r="L18" i="1" s="1"/>
  <c r="M18" i="1" s="1"/>
  <c r="N43" i="1"/>
  <c r="I43" i="1"/>
  <c r="R43" i="1" s="1"/>
  <c r="E43" i="1"/>
  <c r="J17" i="1"/>
  <c r="C46" i="1"/>
  <c r="D45" i="1"/>
  <c r="B45" i="1"/>
  <c r="N44" i="1" l="1"/>
  <c r="I44" i="1"/>
  <c r="R44" i="1" s="1"/>
  <c r="E44" i="1"/>
  <c r="J18" i="1"/>
  <c r="H45" i="1"/>
  <c r="K45" i="1" s="1"/>
  <c r="L19" i="1" s="1"/>
  <c r="M19" i="1" s="1"/>
  <c r="G45" i="1"/>
  <c r="T43" i="1"/>
  <c r="O43" i="1"/>
  <c r="C47" i="1"/>
  <c r="D46" i="1"/>
  <c r="F46" i="1" s="1"/>
  <c r="B46" i="1"/>
  <c r="G46" i="1" l="1"/>
  <c r="H46" i="1"/>
  <c r="K46" i="1" s="1"/>
  <c r="L20" i="1" s="1"/>
  <c r="F47" i="1"/>
  <c r="C48" i="1"/>
  <c r="D47" i="1"/>
  <c r="B47" i="1"/>
  <c r="N45" i="1"/>
  <c r="I45" i="1"/>
  <c r="R45" i="1" s="1"/>
  <c r="E45" i="1"/>
  <c r="J19" i="1"/>
  <c r="O44" i="1"/>
  <c r="T44" i="1"/>
  <c r="T45" i="1" l="1"/>
  <c r="O45" i="1"/>
  <c r="H47" i="1"/>
  <c r="K47" i="1" s="1"/>
  <c r="L21" i="1" s="1"/>
  <c r="M21" i="1" s="1"/>
  <c r="G47" i="1"/>
  <c r="C49" i="1"/>
  <c r="D48" i="1"/>
  <c r="F48" i="1" s="1"/>
  <c r="B48" i="1"/>
  <c r="M20" i="1"/>
  <c r="N46" i="1"/>
  <c r="I46" i="1"/>
  <c r="R46" i="1" s="1"/>
  <c r="E46" i="1"/>
  <c r="J20" i="1"/>
  <c r="G48" i="1" l="1"/>
  <c r="H48" i="1"/>
  <c r="K48" i="1" s="1"/>
  <c r="L22" i="1" s="1"/>
  <c r="O46" i="1"/>
  <c r="T46" i="1"/>
  <c r="C50" i="1"/>
  <c r="D49" i="1"/>
  <c r="F49" i="1" s="1"/>
  <c r="B49" i="1"/>
  <c r="N47" i="1"/>
  <c r="I47" i="1"/>
  <c r="R47" i="1" s="1"/>
  <c r="E47" i="1"/>
  <c r="J21" i="1"/>
  <c r="H49" i="1" l="1"/>
  <c r="K49" i="1" s="1"/>
  <c r="L23" i="1" s="1"/>
  <c r="M23" i="1" s="1"/>
  <c r="G49" i="1"/>
  <c r="M22" i="1"/>
  <c r="C51" i="1"/>
  <c r="D50" i="1"/>
  <c r="F50" i="1" s="1"/>
  <c r="B50" i="1"/>
  <c r="T47" i="1"/>
  <c r="O47" i="1"/>
  <c r="N48" i="1"/>
  <c r="I48" i="1"/>
  <c r="R48" i="1" s="1"/>
  <c r="E48" i="1"/>
  <c r="J22" i="1"/>
  <c r="G50" i="1" l="1"/>
  <c r="H50" i="1"/>
  <c r="K50" i="1" s="1"/>
  <c r="L24" i="1" s="1"/>
  <c r="M24" i="1" s="1"/>
  <c r="O48" i="1"/>
  <c r="T48" i="1"/>
  <c r="N49" i="1"/>
  <c r="I49" i="1"/>
  <c r="R49" i="1" s="1"/>
  <c r="E49" i="1"/>
  <c r="J23" i="1"/>
  <c r="C52" i="1"/>
  <c r="D51" i="1"/>
  <c r="F51" i="1" s="1"/>
  <c r="B51" i="1"/>
  <c r="H51" i="1" l="1"/>
  <c r="K51" i="1" s="1"/>
  <c r="L25" i="1" s="1"/>
  <c r="M25" i="1" s="1"/>
  <c r="G51" i="1"/>
  <c r="C53" i="1"/>
  <c r="D52" i="1"/>
  <c r="F52" i="1" s="1"/>
  <c r="B52" i="1"/>
  <c r="T49" i="1"/>
  <c r="O49" i="1"/>
  <c r="N50" i="1"/>
  <c r="I50" i="1"/>
  <c r="R50" i="1" s="1"/>
  <c r="E50" i="1"/>
  <c r="J24" i="1"/>
  <c r="G52" i="1" l="1"/>
  <c r="H52" i="1"/>
  <c r="K52" i="1" s="1"/>
  <c r="L26" i="1" s="1"/>
  <c r="M26" i="1" s="1"/>
  <c r="N51" i="1"/>
  <c r="I51" i="1"/>
  <c r="R51" i="1" s="1"/>
  <c r="E51" i="1"/>
  <c r="J25" i="1"/>
  <c r="C54" i="1"/>
  <c r="D53" i="1"/>
  <c r="F53" i="1" s="1"/>
  <c r="B53" i="1"/>
  <c r="O50" i="1"/>
  <c r="T50" i="1"/>
  <c r="H53" i="1" l="1"/>
  <c r="K53" i="1" s="1"/>
  <c r="L27" i="1" s="1"/>
  <c r="M27" i="1" s="1"/>
  <c r="G53" i="1"/>
  <c r="C55" i="1"/>
  <c r="D54" i="1"/>
  <c r="F54" i="1" s="1"/>
  <c r="B54" i="1"/>
  <c r="T51" i="1"/>
  <c r="O51" i="1"/>
  <c r="N52" i="1"/>
  <c r="I52" i="1"/>
  <c r="R52" i="1" s="1"/>
  <c r="E52" i="1"/>
  <c r="J26" i="1"/>
  <c r="G54" i="1" l="1"/>
  <c r="H54" i="1"/>
  <c r="K54" i="1" s="1"/>
  <c r="L28" i="1" s="1"/>
  <c r="M28" i="1" s="1"/>
  <c r="N53" i="1"/>
  <c r="I53" i="1"/>
  <c r="R53" i="1" s="1"/>
  <c r="E53" i="1"/>
  <c r="J27" i="1"/>
  <c r="O52" i="1"/>
  <c r="T52" i="1"/>
  <c r="C56" i="1"/>
  <c r="D55" i="1"/>
  <c r="F55" i="1" s="1"/>
  <c r="B55" i="1"/>
  <c r="H55" i="1" l="1"/>
  <c r="K55" i="1" s="1"/>
  <c r="L29" i="1" s="1"/>
  <c r="M29" i="1" s="1"/>
  <c r="G55" i="1"/>
  <c r="C57" i="1"/>
  <c r="D56" i="1"/>
  <c r="F56" i="1" s="1"/>
  <c r="B56" i="1"/>
  <c r="T53" i="1"/>
  <c r="O53" i="1"/>
  <c r="N54" i="1"/>
  <c r="I54" i="1"/>
  <c r="R54" i="1" s="1"/>
  <c r="E54" i="1"/>
  <c r="J28" i="1"/>
  <c r="G56" i="1" l="1"/>
  <c r="H56" i="1"/>
  <c r="K56" i="1" s="1"/>
  <c r="L30" i="1" s="1"/>
  <c r="M30" i="1" s="1"/>
  <c r="N55" i="1"/>
  <c r="I55" i="1"/>
  <c r="R55" i="1" s="1"/>
  <c r="E55" i="1"/>
  <c r="J29" i="1"/>
  <c r="C58" i="1"/>
  <c r="D57" i="1"/>
  <c r="F57" i="1" s="1"/>
  <c r="B57" i="1"/>
  <c r="O54" i="1"/>
  <c r="T54" i="1"/>
  <c r="H57" i="1" l="1"/>
  <c r="K57" i="1" s="1"/>
  <c r="L31" i="1" s="1"/>
  <c r="M31" i="1" s="1"/>
  <c r="G57" i="1"/>
  <c r="C59" i="1"/>
  <c r="D58" i="1"/>
  <c r="F58" i="1" s="1"/>
  <c r="B58" i="1"/>
  <c r="T55" i="1"/>
  <c r="O55" i="1"/>
  <c r="N56" i="1"/>
  <c r="I56" i="1"/>
  <c r="R56" i="1" s="1"/>
  <c r="E56" i="1"/>
  <c r="J30" i="1"/>
  <c r="G58" i="1" l="1"/>
  <c r="H58" i="1"/>
  <c r="K58" i="1" s="1"/>
  <c r="L32" i="1" s="1"/>
  <c r="M32" i="1" s="1"/>
  <c r="N57" i="1"/>
  <c r="I57" i="1"/>
  <c r="R57" i="1" s="1"/>
  <c r="E57" i="1"/>
  <c r="J31" i="1"/>
  <c r="O56" i="1"/>
  <c r="T56" i="1"/>
  <c r="C60" i="1"/>
  <c r="D59" i="1"/>
  <c r="F59" i="1" s="1"/>
  <c r="B59" i="1"/>
  <c r="H59" i="1" l="1"/>
  <c r="K59" i="1" s="1"/>
  <c r="L33" i="1" s="1"/>
  <c r="M33" i="1" s="1"/>
  <c r="G59" i="1"/>
  <c r="C61" i="1"/>
  <c r="D60" i="1"/>
  <c r="F60" i="1" s="1"/>
  <c r="B60" i="1"/>
  <c r="T57" i="1"/>
  <c r="O57" i="1"/>
  <c r="N58" i="1"/>
  <c r="I58" i="1"/>
  <c r="R58" i="1" s="1"/>
  <c r="E58" i="1"/>
  <c r="J32" i="1"/>
  <c r="G60" i="1" l="1"/>
  <c r="H60" i="1"/>
  <c r="K60" i="1" s="1"/>
  <c r="L34" i="1" s="1"/>
  <c r="M34" i="1" s="1"/>
  <c r="C62" i="1"/>
  <c r="D61" i="1"/>
  <c r="F61" i="1" s="1"/>
  <c r="B61" i="1"/>
  <c r="N59" i="1"/>
  <c r="I59" i="1"/>
  <c r="R59" i="1" s="1"/>
  <c r="E59" i="1"/>
  <c r="J33" i="1"/>
  <c r="O58" i="1"/>
  <c r="T58" i="1"/>
  <c r="T59" i="1" l="1"/>
  <c r="O59" i="1"/>
  <c r="H61" i="1"/>
  <c r="K61" i="1" s="1"/>
  <c r="L35" i="1" s="1"/>
  <c r="M35" i="1" s="1"/>
  <c r="G61" i="1"/>
  <c r="H11" i="1"/>
  <c r="D62" i="1"/>
  <c r="F62" i="1" s="1"/>
  <c r="B62" i="1"/>
  <c r="N60" i="1"/>
  <c r="I60" i="1"/>
  <c r="R60" i="1" s="1"/>
  <c r="E60" i="1"/>
  <c r="J34" i="1"/>
  <c r="G62" i="1" l="1"/>
  <c r="H62" i="1"/>
  <c r="K62" i="1" s="1"/>
  <c r="L36" i="1" s="1"/>
  <c r="O60" i="1"/>
  <c r="T60" i="1"/>
  <c r="N61" i="1"/>
  <c r="I61" i="1"/>
  <c r="R61" i="1" s="1"/>
  <c r="E61" i="1"/>
  <c r="J35" i="1"/>
  <c r="M36" i="1" l="1"/>
  <c r="L37" i="1"/>
  <c r="M37" i="1" s="1"/>
  <c r="T61" i="1"/>
  <c r="O61" i="1"/>
  <c r="N62" i="1"/>
  <c r="I62" i="1"/>
  <c r="R62" i="1" s="1"/>
  <c r="E62" i="1"/>
  <c r="J36" i="1"/>
  <c r="O62" i="1" l="1"/>
  <c r="T62" i="1"/>
  <c r="L10" i="1" l="1"/>
  <c r="O64" i="1"/>
  <c r="S61" i="1" l="1"/>
  <c r="U61" i="1" s="1"/>
  <c r="V61" i="1" s="1"/>
  <c r="S59" i="1"/>
  <c r="U59" i="1" s="1"/>
  <c r="V59" i="1" s="1"/>
  <c r="S57" i="1"/>
  <c r="U57" i="1" s="1"/>
  <c r="V57" i="1" s="1"/>
  <c r="S55" i="1"/>
  <c r="U55" i="1" s="1"/>
  <c r="V55" i="1" s="1"/>
  <c r="S53" i="1"/>
  <c r="U53" i="1" s="1"/>
  <c r="V53" i="1" s="1"/>
  <c r="S51" i="1"/>
  <c r="U51" i="1" s="1"/>
  <c r="V51" i="1" s="1"/>
  <c r="S49" i="1"/>
  <c r="U49" i="1" s="1"/>
  <c r="V49" i="1" s="1"/>
  <c r="S47" i="1"/>
  <c r="U47" i="1" s="1"/>
  <c r="V47" i="1" s="1"/>
  <c r="S45" i="1"/>
  <c r="U45" i="1" s="1"/>
  <c r="V45" i="1" s="1"/>
  <c r="S43" i="1"/>
  <c r="U43" i="1" s="1"/>
  <c r="S40" i="1"/>
  <c r="S48" i="1"/>
  <c r="U48" i="1" s="1"/>
  <c r="V48" i="1" s="1"/>
  <c r="L11" i="1"/>
  <c r="S62" i="1"/>
  <c r="U62" i="1" s="1"/>
  <c r="V62" i="1" s="1"/>
  <c r="S58" i="1"/>
  <c r="U58" i="1" s="1"/>
  <c r="V58" i="1" s="1"/>
  <c r="S54" i="1"/>
  <c r="U54" i="1" s="1"/>
  <c r="V54" i="1" s="1"/>
  <c r="S50" i="1"/>
  <c r="U50" i="1" s="1"/>
  <c r="V50" i="1" s="1"/>
  <c r="S46" i="1"/>
  <c r="U46" i="1" s="1"/>
  <c r="V46" i="1" s="1"/>
  <c r="S60" i="1"/>
  <c r="U60" i="1" s="1"/>
  <c r="V60" i="1" s="1"/>
  <c r="S56" i="1"/>
  <c r="U56" i="1" s="1"/>
  <c r="V56" i="1" s="1"/>
  <c r="S52" i="1"/>
  <c r="U52" i="1" s="1"/>
  <c r="V52" i="1" s="1"/>
  <c r="S44" i="1"/>
  <c r="U44" i="1" s="1"/>
  <c r="V44" i="1" s="1"/>
  <c r="U64" i="1" l="1"/>
  <c r="V43" i="1"/>
  <c r="V64" i="1" s="1"/>
  <c r="L12" i="1" l="1"/>
</calcChain>
</file>

<file path=xl/comments1.xml><?xml version="1.0" encoding="utf-8"?>
<comments xmlns="http://schemas.openxmlformats.org/spreadsheetml/2006/main">
  <authors>
    <author>Lintura Leandro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<sst xmlns="http://schemas.openxmlformats.org/spreadsheetml/2006/main" count="41" uniqueCount="40">
  <si>
    <t>Fecha de Emisión:</t>
  </si>
  <si>
    <t>TIR:</t>
  </si>
  <si>
    <t>Intereses:</t>
  </si>
  <si>
    <t>Fecha de Vto:</t>
  </si>
  <si>
    <t xml:space="preserve">TNA: </t>
  </si>
  <si>
    <t>TC Inicial:</t>
  </si>
  <si>
    <t>Cupón:</t>
  </si>
  <si>
    <t>Fijo a licitar</t>
  </si>
  <si>
    <t>Duration (años):</t>
  </si>
  <si>
    <t>Precio clean:</t>
  </si>
  <si>
    <t>Fecha:</t>
  </si>
  <si>
    <t>Plazo (meses):</t>
  </si>
  <si>
    <t>Cupón a licitar:</t>
  </si>
  <si>
    <t>Fecha</t>
  </si>
  <si>
    <t>Amortización</t>
  </si>
  <si>
    <t>Interes</t>
  </si>
  <si>
    <t>Total</t>
  </si>
  <si>
    <t>Fecha de Pago</t>
  </si>
  <si>
    <t>Días Devengamiento</t>
  </si>
  <si>
    <t>Días Totales</t>
  </si>
  <si>
    <t>Cupón</t>
  </si>
  <si>
    <t>Interés</t>
  </si>
  <si>
    <t>Capital</t>
  </si>
  <si>
    <t>Capital Residual</t>
  </si>
  <si>
    <t>Flujo</t>
  </si>
  <si>
    <t>Flujo Valor Nominal</t>
  </si>
  <si>
    <t>t promedio cupon</t>
  </si>
  <si>
    <t>Discount factor</t>
  </si>
  <si>
    <t>Cupon VN</t>
  </si>
  <si>
    <t>Cupon VP</t>
  </si>
  <si>
    <t>Factor de duration</t>
  </si>
  <si>
    <t>Fecha de inicio de calculo</t>
  </si>
  <si>
    <t>intereses</t>
  </si>
  <si>
    <t>capital</t>
  </si>
  <si>
    <t>ON Vista Energy Argentina - Clase XXI (Dólar Linked)</t>
  </si>
  <si>
    <t>Calificación:</t>
  </si>
  <si>
    <t>Moody´s: AAA / FIX Scr: AAA</t>
  </si>
  <si>
    <t>V/N US$:</t>
  </si>
  <si>
    <t>Trimestral Vencido</t>
  </si>
  <si>
    <t>V/N AR$: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</si>
</sst>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[$-409]d\-mmm\-yy;@"/>
    <numFmt numFmtId="165" formatCode="0.0000%"/>
    <numFmt numFmtId="166" formatCode="0.0000"/>
    <numFmt numFmtId="167" formatCode="#,##0_ ;[Red]\-#,##0\ "/>
    <numFmt numFmtId="168" formatCode="[$-F800]dddd\,\ mmmm\ dd\,\ yyyy"/>
    <numFmt numFmtId="169" formatCode="_ * #,##0.00_ ;_ * \-#,##0.00_ ;_ * &quot;-&quot;??_ ;_ @_ "/>
    <numFmt numFmtId="170" formatCode="#,##0.00_ ;[Red]\-#,##0.00\ "/>
    <numFmt numFmtId="171" formatCode="#,##0.000000_ ;[Red]\-#,##0.000000\ "/>
  </numFmts>
  <fonts count="1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9">
    <xf numFmtId="0" fontId="0" fillId="0" borderId="0" xfId="0"/>
    <xf numFmtId="0" fontId="2" fillId="0" borderId="0" xfId="0" applyFont="1" applyProtection="1"/>
    <xf numFmtId="0" fontId="2" fillId="2" borderId="0" xfId="0" applyFont="1" applyFill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2" fillId="0" borderId="0" xfId="0" applyFont="1" applyFill="1" applyProtection="1"/>
    <xf numFmtId="9" fontId="2" fillId="0" borderId="0" xfId="2" applyFont="1" applyProtection="1"/>
    <xf numFmtId="0" fontId="3" fillId="4" borderId="1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/>
    <xf numFmtId="0" fontId="4" fillId="4" borderId="3" xfId="0" applyFont="1" applyFill="1" applyBorder="1" applyAlignment="1" applyProtection="1"/>
    <xf numFmtId="0" fontId="2" fillId="0" borderId="0" xfId="0" applyFont="1" applyBorder="1" applyProtection="1"/>
    <xf numFmtId="0" fontId="5" fillId="5" borderId="4" xfId="0" applyFont="1" applyFill="1" applyBorder="1" applyAlignment="1" applyProtection="1">
      <alignment horizontal="right"/>
    </xf>
    <xf numFmtId="164" fontId="5" fillId="5" borderId="5" xfId="3" applyNumberFormat="1" applyFont="1" applyFill="1" applyBorder="1" applyAlignment="1" applyProtection="1">
      <alignment horizontal="center"/>
      <protection locked="0"/>
    </xf>
    <xf numFmtId="164" fontId="5" fillId="5" borderId="6" xfId="3" applyNumberFormat="1" applyFont="1" applyFill="1" applyBorder="1" applyAlignment="1" applyProtection="1">
      <alignment horizontal="center"/>
      <protection locked="0"/>
    </xf>
    <xf numFmtId="0" fontId="5" fillId="5" borderId="4" xfId="0" applyFont="1" applyFill="1" applyBorder="1" applyAlignment="1" applyProtection="1">
      <alignment horizontal="right"/>
    </xf>
    <xf numFmtId="0" fontId="5" fillId="5" borderId="5" xfId="0" applyFont="1" applyFill="1" applyBorder="1" applyAlignment="1" applyProtection="1">
      <alignment horizontal="right"/>
    </xf>
    <xf numFmtId="10" fontId="5" fillId="5" borderId="5" xfId="0" applyNumberFormat="1" applyFont="1" applyFill="1" applyBorder="1" applyAlignment="1" applyProtection="1">
      <alignment horizontal="center"/>
    </xf>
    <xf numFmtId="10" fontId="5" fillId="5" borderId="6" xfId="0" applyNumberFormat="1" applyFont="1" applyFill="1" applyBorder="1" applyAlignment="1" applyProtection="1">
      <alignment horizontal="center"/>
    </xf>
    <xf numFmtId="165" fontId="2" fillId="3" borderId="0" xfId="0" applyNumberFormat="1" applyFont="1" applyFill="1" applyBorder="1" applyProtection="1"/>
    <xf numFmtId="0" fontId="5" fillId="0" borderId="7" xfId="0" applyFont="1" applyBorder="1" applyAlignment="1" applyProtection="1">
      <alignment horizontal="right"/>
    </xf>
    <xf numFmtId="164" fontId="5" fillId="0" borderId="0" xfId="3" applyNumberFormat="1" applyFont="1" applyFill="1" applyBorder="1" applyAlignment="1" applyProtection="1">
      <alignment horizontal="center"/>
    </xf>
    <xf numFmtId="164" fontId="5" fillId="0" borderId="8" xfId="3" applyNumberFormat="1" applyFont="1" applyFill="1" applyBorder="1" applyAlignment="1" applyProtection="1">
      <alignment horizontal="center"/>
    </xf>
    <xf numFmtId="0" fontId="5" fillId="0" borderId="7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10" fontId="5" fillId="0" borderId="0" xfId="0" applyNumberFormat="1" applyFont="1" applyBorder="1" applyAlignment="1" applyProtection="1">
      <alignment horizontal="center"/>
    </xf>
    <xf numFmtId="10" fontId="5" fillId="0" borderId="8" xfId="0" applyNumberFormat="1" applyFont="1" applyBorder="1" applyAlignment="1" applyProtection="1">
      <alignment horizontal="center"/>
    </xf>
    <xf numFmtId="166" fontId="5" fillId="0" borderId="0" xfId="0" applyNumberFormat="1" applyFont="1" applyBorder="1" applyAlignment="1" applyProtection="1">
      <alignment horizontal="center"/>
    </xf>
    <xf numFmtId="166" fontId="5" fillId="0" borderId="8" xfId="0" applyNumberFormat="1" applyFont="1" applyBorder="1" applyAlignment="1" applyProtection="1">
      <alignment horizontal="center"/>
    </xf>
    <xf numFmtId="14" fontId="2" fillId="0" borderId="0" xfId="0" applyNumberFormat="1" applyFont="1" applyProtection="1"/>
    <xf numFmtId="0" fontId="5" fillId="5" borderId="7" xfId="0" applyFont="1" applyFill="1" applyBorder="1" applyAlignment="1" applyProtection="1">
      <alignment horizontal="right"/>
    </xf>
    <xf numFmtId="10" fontId="5" fillId="5" borderId="0" xfId="0" applyNumberFormat="1" applyFont="1" applyFill="1" applyBorder="1" applyAlignment="1" applyProtection="1">
      <alignment horizontal="center"/>
    </xf>
    <xf numFmtId="10" fontId="5" fillId="5" borderId="8" xfId="0" applyNumberFormat="1" applyFont="1" applyFill="1" applyBorder="1" applyAlignment="1" applyProtection="1">
      <alignment horizontal="center"/>
    </xf>
    <xf numFmtId="0" fontId="5" fillId="5" borderId="7" xfId="0" applyFont="1" applyFill="1" applyBorder="1" applyAlignment="1" applyProtection="1">
      <alignment horizontal="right"/>
    </xf>
    <xf numFmtId="0" fontId="5" fillId="5" borderId="0" xfId="0" applyFont="1" applyFill="1" applyBorder="1" applyAlignment="1" applyProtection="1">
      <alignment horizontal="right"/>
    </xf>
    <xf numFmtId="2" fontId="5" fillId="5" borderId="0" xfId="0" applyNumberFormat="1" applyFont="1" applyFill="1" applyBorder="1" applyAlignment="1" applyProtection="1">
      <alignment horizontal="center"/>
    </xf>
    <xf numFmtId="2" fontId="5" fillId="5" borderId="8" xfId="0" applyNumberFormat="1" applyFont="1" applyFill="1" applyBorder="1" applyAlignment="1" applyProtection="1">
      <alignment horizontal="center"/>
    </xf>
    <xf numFmtId="14" fontId="2" fillId="3" borderId="0" xfId="0" applyNumberFormat="1" applyFont="1" applyFill="1" applyBorder="1" applyProtection="1"/>
    <xf numFmtId="2" fontId="2" fillId="0" borderId="0" xfId="0" applyNumberFormat="1" applyFont="1" applyFill="1" applyProtection="1"/>
    <xf numFmtId="164" fontId="5" fillId="2" borderId="0" xfId="3" applyNumberFormat="1" applyFont="1" applyFill="1" applyBorder="1" applyAlignment="1" applyProtection="1">
      <alignment horizontal="center"/>
      <protection locked="0"/>
    </xf>
    <xf numFmtId="164" fontId="5" fillId="2" borderId="8" xfId="3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</xf>
    <xf numFmtId="2" fontId="5" fillId="2" borderId="8" xfId="0" applyNumberFormat="1" applyFont="1" applyFill="1" applyBorder="1" applyAlignment="1" applyProtection="1">
      <alignment horizontal="center"/>
    </xf>
    <xf numFmtId="167" fontId="5" fillId="6" borderId="0" xfId="0" applyNumberFormat="1" applyFont="1" applyFill="1" applyBorder="1" applyAlignment="1" applyProtection="1">
      <alignment horizontal="center"/>
      <protection locked="0"/>
    </xf>
    <xf numFmtId="167" fontId="5" fillId="6" borderId="8" xfId="0" applyNumberFormat="1" applyFont="1" applyFill="1" applyBorder="1" applyAlignment="1" applyProtection="1">
      <alignment horizontal="center"/>
      <protection locked="0"/>
    </xf>
    <xf numFmtId="0" fontId="5" fillId="5" borderId="9" xfId="0" applyFont="1" applyFill="1" applyBorder="1" applyAlignment="1" applyProtection="1">
      <alignment horizontal="right"/>
    </xf>
    <xf numFmtId="164" fontId="5" fillId="5" borderId="10" xfId="3" applyNumberFormat="1" applyFont="1" applyFill="1" applyBorder="1" applyAlignment="1" applyProtection="1">
      <alignment horizontal="center"/>
      <protection locked="0"/>
    </xf>
    <xf numFmtId="164" fontId="5" fillId="5" borderId="11" xfId="3" applyNumberFormat="1" applyFont="1" applyFill="1" applyBorder="1" applyAlignment="1" applyProtection="1">
      <alignment horizontal="center"/>
      <protection locked="0"/>
    </xf>
    <xf numFmtId="0" fontId="5" fillId="5" borderId="9" xfId="0" applyFont="1" applyFill="1" applyBorder="1" applyAlignment="1" applyProtection="1">
      <alignment horizontal="right"/>
    </xf>
    <xf numFmtId="0" fontId="5" fillId="5" borderId="10" xfId="0" applyFont="1" applyFill="1" applyBorder="1" applyAlignment="1" applyProtection="1">
      <alignment horizontal="right"/>
    </xf>
    <xf numFmtId="0" fontId="5" fillId="5" borderId="10" xfId="0" applyFont="1" applyFill="1" applyBorder="1" applyAlignment="1" applyProtection="1">
      <alignment horizontal="center"/>
    </xf>
    <xf numFmtId="0" fontId="5" fillId="5" borderId="11" xfId="0" applyFont="1" applyFill="1" applyBorder="1" applyAlignment="1" applyProtection="1">
      <alignment horizontal="center"/>
    </xf>
    <xf numFmtId="10" fontId="5" fillId="6" borderId="11" xfId="2" applyNumberFormat="1" applyFont="1" applyFill="1" applyBorder="1" applyAlignment="1" applyProtection="1">
      <alignment horizontal="center"/>
      <protection locked="0"/>
    </xf>
    <xf numFmtId="10" fontId="5" fillId="6" borderId="12" xfId="2" applyNumberFormat="1" applyFont="1" applyFill="1" applyBorder="1" applyAlignment="1" applyProtection="1">
      <alignment horizontal="center"/>
      <protection locked="0"/>
    </xf>
    <xf numFmtId="168" fontId="2" fillId="3" borderId="5" xfId="3" applyNumberFormat="1" applyFont="1" applyFill="1" applyBorder="1" applyAlignment="1" applyProtection="1">
      <alignment horizontal="center"/>
    </xf>
    <xf numFmtId="164" fontId="5" fillId="0" borderId="0" xfId="3" applyNumberFormat="1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right"/>
    </xf>
    <xf numFmtId="167" fontId="5" fillId="0" borderId="0" xfId="0" applyNumberFormat="1" applyFont="1" applyFill="1" applyBorder="1" applyProtection="1"/>
    <xf numFmtId="0" fontId="6" fillId="4" borderId="13" xfId="0" applyFont="1" applyFill="1" applyBorder="1" applyAlignment="1" applyProtection="1">
      <alignment horizontal="center"/>
    </xf>
    <xf numFmtId="164" fontId="6" fillId="4" borderId="3" xfId="3" applyNumberFormat="1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center"/>
    </xf>
    <xf numFmtId="15" fontId="7" fillId="4" borderId="14" xfId="0" applyNumberFormat="1" applyFont="1" applyFill="1" applyBorder="1" applyAlignment="1" applyProtection="1">
      <alignment horizontal="center"/>
    </xf>
    <xf numFmtId="4" fontId="2" fillId="0" borderId="8" xfId="3" applyNumberFormat="1" applyFont="1" applyFill="1" applyBorder="1" applyAlignment="1" applyProtection="1">
      <alignment horizontal="center"/>
    </xf>
    <xf numFmtId="4" fontId="2" fillId="0" borderId="8" xfId="0" applyNumberFormat="1" applyFont="1" applyFill="1" applyBorder="1" applyAlignment="1" applyProtection="1">
      <alignment horizontal="center"/>
    </xf>
    <xf numFmtId="165" fontId="2" fillId="0" borderId="0" xfId="2" applyNumberFormat="1" applyFont="1" applyProtection="1"/>
    <xf numFmtId="15" fontId="6" fillId="4" borderId="13" xfId="0" applyNumberFormat="1" applyFont="1" applyFill="1" applyBorder="1" applyAlignment="1" applyProtection="1">
      <alignment horizontal="center"/>
    </xf>
    <xf numFmtId="4" fontId="6" fillId="4" borderId="3" xfId="3" applyNumberFormat="1" applyFont="1" applyFill="1" applyBorder="1" applyAlignment="1" applyProtection="1">
      <alignment horizontal="center"/>
    </xf>
    <xf numFmtId="4" fontId="6" fillId="4" borderId="3" xfId="0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164" fontId="6" fillId="4" borderId="4" xfId="3" applyNumberFormat="1" applyFont="1" applyFill="1" applyBorder="1" applyAlignment="1" applyProtection="1">
      <alignment horizontal="center" vertical="center" wrapText="1"/>
    </xf>
    <xf numFmtId="164" fontId="6" fillId="4" borderId="5" xfId="3" applyNumberFormat="1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 wrapText="1"/>
    </xf>
    <xf numFmtId="164" fontId="6" fillId="4" borderId="9" xfId="3" applyNumberFormat="1" applyFont="1" applyFill="1" applyBorder="1" applyAlignment="1" applyProtection="1">
      <alignment horizontal="center" vertical="center" wrapText="1"/>
    </xf>
    <xf numFmtId="164" fontId="6" fillId="4" borderId="10" xfId="3" applyNumberFormat="1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165" fontId="5" fillId="3" borderId="0" xfId="2" applyNumberFormat="1" applyFont="1" applyFill="1" applyBorder="1" applyAlignment="1" applyProtection="1">
      <alignment horizontal="center"/>
    </xf>
    <xf numFmtId="164" fontId="5" fillId="3" borderId="9" xfId="3" applyNumberFormat="1" applyFont="1" applyFill="1" applyBorder="1" applyAlignment="1" applyProtection="1">
      <alignment horizontal="center" vertical="center"/>
    </xf>
    <xf numFmtId="164" fontId="5" fillId="3" borderId="10" xfId="3" applyNumberFormat="1" applyFont="1" applyFill="1" applyBorder="1" applyAlignment="1" applyProtection="1">
      <alignment horizontal="center" vertical="center"/>
    </xf>
    <xf numFmtId="10" fontId="10" fillId="0" borderId="2" xfId="2" applyNumberFormat="1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 vertical="center"/>
    </xf>
    <xf numFmtId="40" fontId="11" fillId="0" borderId="10" xfId="0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center" vertical="center"/>
    </xf>
    <xf numFmtId="168" fontId="2" fillId="0" borderId="0" xfId="0" applyNumberFormat="1" applyFont="1" applyBorder="1" applyAlignment="1" applyProtection="1">
      <alignment horizontal="center" vertical="center"/>
    </xf>
    <xf numFmtId="15" fontId="2" fillId="5" borderId="4" xfId="0" applyNumberFormat="1" applyFont="1" applyFill="1" applyBorder="1" applyAlignment="1" applyProtection="1">
      <alignment horizontal="center"/>
    </xf>
    <xf numFmtId="38" fontId="2" fillId="5" borderId="5" xfId="0" applyNumberFormat="1" applyFont="1" applyFill="1" applyBorder="1" applyAlignment="1" applyProtection="1">
      <alignment horizontal="center" vertical="center"/>
    </xf>
    <xf numFmtId="10" fontId="10" fillId="5" borderId="5" xfId="2" applyNumberFormat="1" applyFont="1" applyFill="1" applyBorder="1" applyAlignment="1" applyProtection="1">
      <alignment horizontal="center"/>
    </xf>
    <xf numFmtId="40" fontId="2" fillId="5" borderId="5" xfId="0" applyNumberFormat="1" applyFont="1" applyFill="1" applyBorder="1" applyAlignment="1" applyProtection="1">
      <alignment horizontal="center" vertical="center"/>
    </xf>
    <xf numFmtId="38" fontId="2" fillId="5" borderId="6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1" fontId="2" fillId="2" borderId="14" xfId="0" applyNumberFormat="1" applyFont="1" applyFill="1" applyBorder="1" applyAlignment="1" applyProtection="1">
      <alignment horizontal="center"/>
    </xf>
    <xf numFmtId="169" fontId="2" fillId="0" borderId="0" xfId="1" applyFont="1" applyAlignment="1" applyProtection="1">
      <alignment horizontal="center" vertical="center"/>
    </xf>
    <xf numFmtId="15" fontId="2" fillId="2" borderId="7" xfId="0" applyNumberFormat="1" applyFont="1" applyFill="1" applyBorder="1" applyAlignment="1" applyProtection="1">
      <alignment horizontal="center"/>
    </xf>
    <xf numFmtId="38" fontId="2" fillId="2" borderId="0" xfId="0" applyNumberFormat="1" applyFont="1" applyFill="1" applyBorder="1" applyAlignment="1" applyProtection="1">
      <alignment horizontal="center"/>
    </xf>
    <xf numFmtId="10" fontId="2" fillId="2" borderId="0" xfId="2" applyNumberFormat="1" applyFont="1" applyFill="1" applyBorder="1" applyAlignment="1" applyProtection="1">
      <alignment horizontal="center"/>
    </xf>
    <xf numFmtId="170" fontId="2" fillId="2" borderId="0" xfId="1" applyNumberFormat="1" applyFont="1" applyFill="1" applyBorder="1" applyAlignment="1" applyProtection="1">
      <alignment horizontal="center"/>
    </xf>
    <xf numFmtId="40" fontId="2" fillId="2" borderId="0" xfId="0" applyNumberFormat="1" applyFont="1" applyFill="1" applyBorder="1" applyAlignment="1" applyProtection="1">
      <alignment horizontal="center"/>
    </xf>
    <xf numFmtId="38" fontId="2" fillId="2" borderId="8" xfId="0" applyNumberFormat="1" applyFont="1" applyFill="1" applyBorder="1" applyAlignment="1" applyProtection="1">
      <alignment horizontal="center"/>
    </xf>
    <xf numFmtId="171" fontId="8" fillId="3" borderId="0" xfId="0" applyNumberFormat="1" applyFont="1" applyFill="1" applyBorder="1" applyAlignment="1" applyProtection="1">
      <alignment horizontal="center" vertical="center"/>
    </xf>
    <xf numFmtId="171" fontId="2" fillId="3" borderId="0" xfId="0" applyNumberFormat="1" applyFont="1" applyFill="1" applyAlignment="1" applyProtection="1">
      <alignment horizontal="center" vertical="center"/>
    </xf>
    <xf numFmtId="15" fontId="2" fillId="2" borderId="9" xfId="0" applyNumberFormat="1" applyFont="1" applyFill="1" applyBorder="1" applyAlignment="1" applyProtection="1">
      <alignment horizontal="center"/>
    </xf>
    <xf numFmtId="38" fontId="2" fillId="2" borderId="10" xfId="0" applyNumberFormat="1" applyFont="1" applyFill="1" applyBorder="1" applyAlignment="1" applyProtection="1">
      <alignment horizontal="center"/>
    </xf>
    <xf numFmtId="10" fontId="2" fillId="2" borderId="10" xfId="2" applyNumberFormat="1" applyFont="1" applyFill="1" applyBorder="1" applyAlignment="1" applyProtection="1">
      <alignment horizontal="center"/>
    </xf>
    <xf numFmtId="170" fontId="2" fillId="2" borderId="10" xfId="1" applyNumberFormat="1" applyFont="1" applyFill="1" applyBorder="1" applyAlignment="1" applyProtection="1">
      <alignment horizontal="center"/>
    </xf>
    <xf numFmtId="40" fontId="2" fillId="2" borderId="10" xfId="0" applyNumberFormat="1" applyFont="1" applyFill="1" applyBorder="1" applyAlignment="1" applyProtection="1">
      <alignment horizontal="center"/>
    </xf>
    <xf numFmtId="38" fontId="2" fillId="2" borderId="11" xfId="0" applyNumberFormat="1" applyFont="1" applyFill="1" applyBorder="1" applyAlignment="1" applyProtection="1">
      <alignment horizontal="center"/>
    </xf>
    <xf numFmtId="15" fontId="2" fillId="0" borderId="0" xfId="0" applyNumberFormat="1" applyFont="1" applyFill="1" applyBorder="1" applyAlignment="1" applyProtection="1">
      <alignment horizontal="center"/>
    </xf>
    <xf numFmtId="38" fontId="2" fillId="0" borderId="0" xfId="0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70" fontId="2" fillId="0" borderId="0" xfId="1" applyNumberFormat="1" applyFont="1" applyBorder="1" applyAlignment="1" applyProtection="1">
      <alignment horizontal="center"/>
    </xf>
    <xf numFmtId="40" fontId="2" fillId="0" borderId="10" xfId="0" applyNumberFormat="1" applyFont="1" applyBorder="1" applyAlignment="1" applyProtection="1">
      <alignment horizontal="center"/>
    </xf>
    <xf numFmtId="38" fontId="2" fillId="0" borderId="10" xfId="0" applyNumberFormat="1" applyFont="1" applyBorder="1" applyAlignment="1" applyProtection="1">
      <alignment horizontal="center"/>
    </xf>
    <xf numFmtId="164" fontId="2" fillId="3" borderId="0" xfId="3" applyNumberFormat="1" applyFont="1" applyFill="1" applyBorder="1" applyAlignment="1" applyProtection="1">
      <alignment horizontal="center"/>
    </xf>
    <xf numFmtId="40" fontId="5" fillId="0" borderId="12" xfId="0" applyNumberFormat="1" applyFont="1" applyBorder="1" applyAlignment="1" applyProtection="1">
      <alignment horizontal="center"/>
    </xf>
    <xf numFmtId="38" fontId="5" fillId="0" borderId="12" xfId="0" applyNumberFormat="1" applyFont="1" applyBorder="1" applyAlignment="1" applyProtection="1">
      <alignment horizontal="center"/>
    </xf>
    <xf numFmtId="171" fontId="2" fillId="3" borderId="0" xfId="0" applyNumberFormat="1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/>
    </xf>
    <xf numFmtId="3" fontId="5" fillId="5" borderId="5" xfId="0" applyNumberFormat="1" applyFont="1" applyFill="1" applyBorder="1" applyAlignment="1" applyProtection="1">
      <alignment horizontal="center"/>
    </xf>
    <xf numFmtId="3" fontId="5" fillId="5" borderId="6" xfId="0" applyNumberFormat="1" applyFont="1" applyFill="1" applyBorder="1" applyAlignment="1" applyProtection="1">
      <alignment horizontal="center"/>
    </xf>
  </cellXfs>
  <cellStyles count="4">
    <cellStyle name="Millares" xfId="1" builtinId="3"/>
    <cellStyle name="Normal" xfId="0" builtinId="0"/>
    <cellStyle name="Normal_Macro Flujos Última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65</xdr:row>
      <xdr:rowOff>38100</xdr:rowOff>
    </xdr:from>
    <xdr:to>
      <xdr:col>15</xdr:col>
      <xdr:colOff>28576</xdr:colOff>
      <xdr:row>70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771527" y="10458450"/>
          <a:ext cx="78009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9</xdr:col>
      <xdr:colOff>447675</xdr:colOff>
      <xdr:row>2</xdr:row>
      <xdr:rowOff>28576</xdr:rowOff>
    </xdr:from>
    <xdr:to>
      <xdr:col>11</xdr:col>
      <xdr:colOff>135151</xdr:colOff>
      <xdr:row>5</xdr:row>
      <xdr:rowOff>46530</xdr:rowOff>
    </xdr:to>
    <xdr:pic>
      <xdr:nvPicPr>
        <xdr:cNvPr id="3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4076700" y="31432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11</xdr:col>
      <xdr:colOff>340179</xdr:colOff>
      <xdr:row>1</xdr:row>
      <xdr:rowOff>13608</xdr:rowOff>
    </xdr:from>
    <xdr:to>
      <xdr:col>13</xdr:col>
      <xdr:colOff>693965</xdr:colOff>
      <xdr:row>6</xdr:row>
      <xdr:rowOff>68037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143" t="14286" r="32143" b="1429"/>
        <a:stretch/>
      </xdr:blipFill>
      <xdr:spPr>
        <a:xfrm>
          <a:off x="11225893" y="163287"/>
          <a:ext cx="2041072" cy="802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301"/>
  <sheetViews>
    <sheetView showGridLines="0" tabSelected="1" zoomScaleNormal="100" workbookViewId="0">
      <selection activeCell="O20" sqref="O20"/>
    </sheetView>
  </sheetViews>
  <sheetFormatPr baseColWidth="10" defaultColWidth="11.42578125" defaultRowHeight="11.25" x14ac:dyDescent="0.2"/>
  <cols>
    <col min="1" max="1" width="11.42578125" style="1"/>
    <col min="2" max="2" width="11.42578125" style="1" hidden="1" customWidth="1"/>
    <col min="3" max="4" width="18.855468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3.570312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9.5703125" style="4" hidden="1" customWidth="1"/>
    <col min="22" max="22" width="15.85546875" style="4" hidden="1" customWidth="1"/>
    <col min="23" max="23" width="8.28515625" style="1" customWidth="1"/>
    <col min="24" max="28" width="11.42578125" style="1" customWidth="1"/>
    <col min="29" max="16384" width="11.42578125" style="1"/>
  </cols>
  <sheetData>
    <row r="1" spans="4:143" x14ac:dyDescent="0.2">
      <c r="Q1" s="2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</row>
    <row r="2" spans="4:143" x14ac:dyDescent="0.2"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</row>
    <row r="3" spans="4:143" x14ac:dyDescent="0.2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</row>
    <row r="4" spans="4:143" x14ac:dyDescent="0.2"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</row>
    <row r="5" spans="4:143" x14ac:dyDescent="0.2">
      <c r="J5" s="6"/>
      <c r="K5" s="6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</row>
    <row r="6" spans="4:143" x14ac:dyDescent="0.2"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</row>
    <row r="7" spans="4:143" x14ac:dyDescent="0.2"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</row>
    <row r="8" spans="4:143" ht="15.75" x14ac:dyDescent="0.25">
      <c r="G8" s="7" t="s">
        <v>34</v>
      </c>
      <c r="H8" s="8"/>
      <c r="I8" s="8"/>
      <c r="J8" s="8"/>
      <c r="K8" s="8"/>
      <c r="L8" s="8"/>
      <c r="M8" s="8"/>
      <c r="N8" s="8"/>
      <c r="O8" s="8"/>
      <c r="P8" s="9"/>
      <c r="Q8" s="10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</row>
    <row r="9" spans="4:143" x14ac:dyDescent="0.2">
      <c r="M9" s="11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</row>
    <row r="10" spans="4:143" ht="12.75" customHeight="1" x14ac:dyDescent="0.2">
      <c r="G10" s="12" t="s">
        <v>0</v>
      </c>
      <c r="H10" s="13">
        <v>45148</v>
      </c>
      <c r="I10" s="14"/>
      <c r="J10" s="15" t="s">
        <v>1</v>
      </c>
      <c r="K10" s="16"/>
      <c r="L10" s="17">
        <f>XIRR(O42:O62,E42:E62)</f>
        <v>2.9802322387695314E-9</v>
      </c>
      <c r="M10" s="18"/>
      <c r="N10" s="15" t="s">
        <v>39</v>
      </c>
      <c r="O10" s="16"/>
      <c r="P10" s="127">
        <f>P11*P13</f>
        <v>19893419000</v>
      </c>
      <c r="Q10" s="128"/>
      <c r="R10" s="19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</row>
    <row r="11" spans="4:143" ht="12.75" customHeight="1" x14ac:dyDescent="0.2">
      <c r="G11" s="20" t="s">
        <v>3</v>
      </c>
      <c r="H11" s="21">
        <f>C62</f>
        <v>46975</v>
      </c>
      <c r="I11" s="22"/>
      <c r="J11" s="23" t="s">
        <v>4</v>
      </c>
      <c r="K11" s="24"/>
      <c r="L11" s="25">
        <f>+NOMINAL(L10,4)</f>
        <v>2.9802320611338473E-9</v>
      </c>
      <c r="M11" s="26"/>
      <c r="N11" s="23" t="s">
        <v>5</v>
      </c>
      <c r="O11" s="24"/>
      <c r="P11" s="27">
        <v>284.19170000000003</v>
      </c>
      <c r="Q11" s="28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</row>
    <row r="12" spans="4:143" ht="12.75" customHeight="1" x14ac:dyDescent="0.2">
      <c r="D12" s="29"/>
      <c r="G12" s="30" t="s">
        <v>6</v>
      </c>
      <c r="H12" s="31" t="s">
        <v>7</v>
      </c>
      <c r="I12" s="32"/>
      <c r="J12" s="33" t="s">
        <v>8</v>
      </c>
      <c r="K12" s="34"/>
      <c r="L12" s="35">
        <f>+(V64/U64)</f>
        <v>5.0054794520547947</v>
      </c>
      <c r="M12" s="36"/>
      <c r="N12" s="33" t="s">
        <v>9</v>
      </c>
      <c r="O12" s="34"/>
      <c r="P12" s="31">
        <v>1</v>
      </c>
      <c r="Q12" s="32"/>
      <c r="S12" s="37"/>
      <c r="U12" s="38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</row>
    <row r="13" spans="4:143" ht="12.75" customHeight="1" x14ac:dyDescent="0.2">
      <c r="G13" s="20" t="s">
        <v>2</v>
      </c>
      <c r="H13" s="39" t="s">
        <v>38</v>
      </c>
      <c r="I13" s="40"/>
      <c r="J13" s="23" t="s">
        <v>35</v>
      </c>
      <c r="K13" s="24"/>
      <c r="L13" s="41" t="s">
        <v>36</v>
      </c>
      <c r="M13" s="42"/>
      <c r="N13" s="23" t="s">
        <v>37</v>
      </c>
      <c r="O13" s="24"/>
      <c r="P13" s="43">
        <v>70000000</v>
      </c>
      <c r="Q13" s="44"/>
      <c r="S13" s="37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</row>
    <row r="14" spans="4:143" ht="12.75" customHeight="1" x14ac:dyDescent="0.2">
      <c r="G14" s="45" t="s">
        <v>10</v>
      </c>
      <c r="H14" s="46">
        <f>+H10</f>
        <v>45148</v>
      </c>
      <c r="I14" s="47"/>
      <c r="J14" s="48" t="s">
        <v>11</v>
      </c>
      <c r="K14" s="49"/>
      <c r="L14" s="50">
        <v>60</v>
      </c>
      <c r="M14" s="51"/>
      <c r="N14" s="48" t="s">
        <v>12</v>
      </c>
      <c r="O14" s="49"/>
      <c r="P14" s="52">
        <v>0</v>
      </c>
      <c r="Q14" s="53"/>
      <c r="S14" s="37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</row>
    <row r="15" spans="4:143" x14ac:dyDescent="0.2">
      <c r="H15" s="54"/>
      <c r="I15" s="55"/>
      <c r="J15" s="55"/>
      <c r="M15" s="56"/>
      <c r="N15" s="57"/>
      <c r="S15" s="37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</row>
    <row r="16" spans="4:143" x14ac:dyDescent="0.2">
      <c r="J16" s="58" t="s">
        <v>13</v>
      </c>
      <c r="K16" s="59" t="s">
        <v>14</v>
      </c>
      <c r="L16" s="59" t="s">
        <v>15</v>
      </c>
      <c r="M16" s="60" t="s">
        <v>16</v>
      </c>
      <c r="N16" s="57"/>
      <c r="S16" s="37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</row>
    <row r="17" spans="10:143" ht="12.75" customHeight="1" x14ac:dyDescent="0.2">
      <c r="J17" s="61">
        <f>+G43</f>
        <v>45240</v>
      </c>
      <c r="K17" s="62">
        <f t="shared" ref="K17:K36" si="0">+$P$13*L43/100</f>
        <v>0</v>
      </c>
      <c r="L17" s="62">
        <f t="shared" ref="L17:L36" si="1">+$P$13*K43/100</f>
        <v>0</v>
      </c>
      <c r="M17" s="63">
        <f>SUM(K17:L17)</f>
        <v>0</v>
      </c>
      <c r="N17" s="57"/>
      <c r="P17" s="6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</row>
    <row r="18" spans="10:143" ht="12.75" customHeight="1" x14ac:dyDescent="0.2">
      <c r="J18" s="61">
        <f t="shared" ref="J18:J32" si="2">+G44</f>
        <v>45332</v>
      </c>
      <c r="K18" s="62">
        <f t="shared" si="0"/>
        <v>0</v>
      </c>
      <c r="L18" s="62">
        <f t="shared" si="1"/>
        <v>0</v>
      </c>
      <c r="M18" s="63">
        <f>SUM(K18:L18)</f>
        <v>0</v>
      </c>
      <c r="N18" s="57"/>
      <c r="P18" s="64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</row>
    <row r="19" spans="10:143" ht="12.75" customHeight="1" x14ac:dyDescent="0.2">
      <c r="J19" s="61">
        <f t="shared" si="2"/>
        <v>45422</v>
      </c>
      <c r="K19" s="62">
        <f t="shared" si="0"/>
        <v>0</v>
      </c>
      <c r="L19" s="62">
        <f t="shared" si="1"/>
        <v>0</v>
      </c>
      <c r="M19" s="63">
        <f t="shared" ref="M19:M35" si="3">SUM(K19:L19)</f>
        <v>0</v>
      </c>
      <c r="N19" s="57"/>
      <c r="P19" s="64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</row>
    <row r="20" spans="10:143" ht="12.75" customHeight="1" x14ac:dyDescent="0.2">
      <c r="J20" s="61">
        <f t="shared" si="2"/>
        <v>45514</v>
      </c>
      <c r="K20" s="62">
        <f t="shared" si="0"/>
        <v>0</v>
      </c>
      <c r="L20" s="62">
        <f t="shared" si="1"/>
        <v>0</v>
      </c>
      <c r="M20" s="63">
        <f t="shared" si="3"/>
        <v>0</v>
      </c>
      <c r="N20" s="57"/>
      <c r="P20" s="64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</row>
    <row r="21" spans="10:143" ht="12.75" customHeight="1" x14ac:dyDescent="0.2">
      <c r="J21" s="61">
        <f t="shared" si="2"/>
        <v>45606</v>
      </c>
      <c r="K21" s="62">
        <f t="shared" si="0"/>
        <v>0</v>
      </c>
      <c r="L21" s="62">
        <f t="shared" si="1"/>
        <v>0</v>
      </c>
      <c r="M21" s="63">
        <f t="shared" si="3"/>
        <v>0</v>
      </c>
      <c r="N21" s="57"/>
      <c r="P21" s="64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</row>
    <row r="22" spans="10:143" ht="12.75" customHeight="1" x14ac:dyDescent="0.2">
      <c r="J22" s="61">
        <f t="shared" si="2"/>
        <v>45698</v>
      </c>
      <c r="K22" s="62">
        <f t="shared" si="0"/>
        <v>0</v>
      </c>
      <c r="L22" s="62">
        <f t="shared" si="1"/>
        <v>0</v>
      </c>
      <c r="M22" s="63">
        <f t="shared" si="3"/>
        <v>0</v>
      </c>
      <c r="N22" s="57"/>
      <c r="P22" s="64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</row>
    <row r="23" spans="10:143" ht="12.75" customHeight="1" x14ac:dyDescent="0.2">
      <c r="J23" s="61">
        <f t="shared" si="2"/>
        <v>45787</v>
      </c>
      <c r="K23" s="62">
        <f t="shared" si="0"/>
        <v>0</v>
      </c>
      <c r="L23" s="62">
        <f t="shared" si="1"/>
        <v>0</v>
      </c>
      <c r="M23" s="63">
        <f t="shared" si="3"/>
        <v>0</v>
      </c>
      <c r="N23" s="57"/>
      <c r="P23" s="64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</row>
    <row r="24" spans="10:143" ht="12.75" customHeight="1" x14ac:dyDescent="0.2">
      <c r="J24" s="61">
        <f t="shared" si="2"/>
        <v>45879</v>
      </c>
      <c r="K24" s="62">
        <f t="shared" si="0"/>
        <v>0</v>
      </c>
      <c r="L24" s="62">
        <f t="shared" si="1"/>
        <v>0</v>
      </c>
      <c r="M24" s="63">
        <f t="shared" si="3"/>
        <v>0</v>
      </c>
      <c r="N24" s="57"/>
      <c r="P24" s="6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</row>
    <row r="25" spans="10:143" ht="12.75" customHeight="1" x14ac:dyDescent="0.2">
      <c r="J25" s="61">
        <f t="shared" si="2"/>
        <v>45971</v>
      </c>
      <c r="K25" s="62">
        <f t="shared" si="0"/>
        <v>0</v>
      </c>
      <c r="L25" s="62">
        <f t="shared" si="1"/>
        <v>0</v>
      </c>
      <c r="M25" s="63">
        <f t="shared" si="3"/>
        <v>0</v>
      </c>
      <c r="N25" s="57"/>
      <c r="P25" s="64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</row>
    <row r="26" spans="10:143" ht="12.75" customHeight="1" x14ac:dyDescent="0.2">
      <c r="J26" s="61">
        <f t="shared" si="2"/>
        <v>46063</v>
      </c>
      <c r="K26" s="62">
        <f t="shared" si="0"/>
        <v>0</v>
      </c>
      <c r="L26" s="62">
        <f t="shared" si="1"/>
        <v>0</v>
      </c>
      <c r="M26" s="63">
        <f t="shared" si="3"/>
        <v>0</v>
      </c>
      <c r="N26" s="57"/>
      <c r="P26" s="64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</row>
    <row r="27" spans="10:143" ht="12.75" customHeight="1" x14ac:dyDescent="0.2">
      <c r="J27" s="61">
        <f t="shared" si="2"/>
        <v>46152</v>
      </c>
      <c r="K27" s="62">
        <f t="shared" si="0"/>
        <v>0</v>
      </c>
      <c r="L27" s="62">
        <f t="shared" si="1"/>
        <v>0</v>
      </c>
      <c r="M27" s="63">
        <f t="shared" si="3"/>
        <v>0</v>
      </c>
      <c r="N27" s="57"/>
      <c r="P27" s="64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</row>
    <row r="28" spans="10:143" ht="12.75" customHeight="1" x14ac:dyDescent="0.2">
      <c r="J28" s="61">
        <f t="shared" si="2"/>
        <v>46244</v>
      </c>
      <c r="K28" s="62">
        <f t="shared" si="0"/>
        <v>0</v>
      </c>
      <c r="L28" s="62">
        <f t="shared" si="1"/>
        <v>0</v>
      </c>
      <c r="M28" s="63">
        <f t="shared" si="3"/>
        <v>0</v>
      </c>
      <c r="N28" s="57"/>
      <c r="P28" s="6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</row>
    <row r="29" spans="10:143" ht="12.75" customHeight="1" x14ac:dyDescent="0.2">
      <c r="J29" s="61">
        <f t="shared" si="2"/>
        <v>46336</v>
      </c>
      <c r="K29" s="62">
        <f t="shared" si="0"/>
        <v>0</v>
      </c>
      <c r="L29" s="62">
        <f t="shared" si="1"/>
        <v>0</v>
      </c>
      <c r="M29" s="63">
        <f t="shared" si="3"/>
        <v>0</v>
      </c>
      <c r="N29" s="57"/>
      <c r="P29" s="64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</row>
    <row r="30" spans="10:143" ht="12.75" customHeight="1" x14ac:dyDescent="0.2">
      <c r="J30" s="61">
        <f t="shared" si="2"/>
        <v>46428</v>
      </c>
      <c r="K30" s="62">
        <f t="shared" si="0"/>
        <v>0</v>
      </c>
      <c r="L30" s="62">
        <f t="shared" si="1"/>
        <v>0</v>
      </c>
      <c r="M30" s="63">
        <f t="shared" si="3"/>
        <v>0</v>
      </c>
      <c r="N30" s="57"/>
      <c r="P30" s="64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</row>
    <row r="31" spans="10:143" ht="12.75" customHeight="1" x14ac:dyDescent="0.2">
      <c r="J31" s="61">
        <f t="shared" si="2"/>
        <v>46517</v>
      </c>
      <c r="K31" s="62">
        <f t="shared" si="0"/>
        <v>0</v>
      </c>
      <c r="L31" s="62">
        <f t="shared" si="1"/>
        <v>0</v>
      </c>
      <c r="M31" s="63">
        <f t="shared" si="3"/>
        <v>0</v>
      </c>
      <c r="N31" s="57"/>
      <c r="P31" s="64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</row>
    <row r="32" spans="10:143" ht="12.75" customHeight="1" x14ac:dyDescent="0.2">
      <c r="J32" s="61">
        <f t="shared" si="2"/>
        <v>46609</v>
      </c>
      <c r="K32" s="62">
        <f t="shared" si="0"/>
        <v>0</v>
      </c>
      <c r="L32" s="62">
        <f t="shared" si="1"/>
        <v>0</v>
      </c>
      <c r="M32" s="63">
        <f t="shared" si="3"/>
        <v>0</v>
      </c>
      <c r="N32" s="57"/>
      <c r="P32" s="64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</row>
    <row r="33" spans="2:143" ht="12.75" customHeight="1" x14ac:dyDescent="0.2">
      <c r="J33" s="61">
        <f>+G59</f>
        <v>46701</v>
      </c>
      <c r="K33" s="62">
        <f t="shared" si="0"/>
        <v>0</v>
      </c>
      <c r="L33" s="62">
        <f t="shared" si="1"/>
        <v>0</v>
      </c>
      <c r="M33" s="63">
        <f t="shared" si="3"/>
        <v>0</v>
      </c>
      <c r="N33" s="57"/>
      <c r="P33" s="64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</row>
    <row r="34" spans="2:143" ht="12.75" customHeight="1" x14ac:dyDescent="0.2">
      <c r="J34" s="61">
        <f>+G60</f>
        <v>46793</v>
      </c>
      <c r="K34" s="62">
        <f t="shared" si="0"/>
        <v>0</v>
      </c>
      <c r="L34" s="62">
        <f t="shared" si="1"/>
        <v>0</v>
      </c>
      <c r="M34" s="63">
        <f t="shared" si="3"/>
        <v>0</v>
      </c>
      <c r="N34" s="57"/>
      <c r="P34" s="64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</row>
    <row r="35" spans="2:143" ht="12.75" customHeight="1" x14ac:dyDescent="0.2">
      <c r="J35" s="61">
        <f>+G61</f>
        <v>46883</v>
      </c>
      <c r="K35" s="62">
        <f t="shared" si="0"/>
        <v>0</v>
      </c>
      <c r="L35" s="62">
        <f t="shared" si="1"/>
        <v>0</v>
      </c>
      <c r="M35" s="63">
        <f t="shared" si="3"/>
        <v>0</v>
      </c>
      <c r="N35" s="57"/>
      <c r="P35" s="64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</row>
    <row r="36" spans="2:143" ht="12.75" customHeight="1" x14ac:dyDescent="0.2">
      <c r="J36" s="61">
        <f>+G62</f>
        <v>46975</v>
      </c>
      <c r="K36" s="62">
        <f t="shared" si="0"/>
        <v>70000000</v>
      </c>
      <c r="L36" s="62">
        <f t="shared" si="1"/>
        <v>0</v>
      </c>
      <c r="M36" s="63">
        <f>SUM(K36:L36)</f>
        <v>70000000</v>
      </c>
      <c r="N36" s="57"/>
      <c r="P36" s="64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</row>
    <row r="37" spans="2:143" ht="12.75" customHeight="1" x14ac:dyDescent="0.2">
      <c r="J37" s="65" t="s">
        <v>16</v>
      </c>
      <c r="K37" s="66">
        <f>SUM(K17:K36)</f>
        <v>70000000</v>
      </c>
      <c r="L37" s="66">
        <f>SUM(L17:L36)</f>
        <v>0</v>
      </c>
      <c r="M37" s="67">
        <f>SUM(K37:L37)</f>
        <v>70000000</v>
      </c>
      <c r="N37" s="57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</row>
    <row r="38" spans="2:143" x14ac:dyDescent="0.2">
      <c r="H38" s="68"/>
      <c r="I38" s="55"/>
      <c r="J38" s="55"/>
      <c r="M38" s="56"/>
      <c r="N38" s="57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</row>
    <row r="39" spans="2:143" ht="24" customHeight="1" x14ac:dyDescent="0.2">
      <c r="G39" s="69" t="s">
        <v>17</v>
      </c>
      <c r="H39" s="70" t="s">
        <v>18</v>
      </c>
      <c r="I39" s="70" t="s">
        <v>19</v>
      </c>
      <c r="J39" s="70" t="s">
        <v>20</v>
      </c>
      <c r="K39" s="71" t="s">
        <v>21</v>
      </c>
      <c r="L39" s="71" t="s">
        <v>22</v>
      </c>
      <c r="M39" s="71" t="s">
        <v>23</v>
      </c>
      <c r="N39" s="72" t="s">
        <v>24</v>
      </c>
      <c r="O39" s="73" t="s">
        <v>25</v>
      </c>
      <c r="R39" s="74" t="s">
        <v>26</v>
      </c>
      <c r="S39" s="74" t="s">
        <v>27</v>
      </c>
      <c r="T39" s="74" t="s">
        <v>28</v>
      </c>
      <c r="U39" s="74" t="s">
        <v>29</v>
      </c>
      <c r="V39" s="74" t="s">
        <v>30</v>
      </c>
      <c r="W39" s="74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</row>
    <row r="40" spans="2:143" x14ac:dyDescent="0.2">
      <c r="G40" s="75"/>
      <c r="H40" s="76"/>
      <c r="I40" s="76"/>
      <c r="J40" s="76"/>
      <c r="K40" s="77"/>
      <c r="L40" s="77"/>
      <c r="M40" s="77"/>
      <c r="N40" s="78"/>
      <c r="O40" s="79"/>
      <c r="R40" s="80"/>
      <c r="S40" s="81">
        <f>+L10</f>
        <v>2.9802322387695314E-9</v>
      </c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</row>
    <row r="41" spans="2:143" x14ac:dyDescent="0.2">
      <c r="C41" s="1" t="s">
        <v>31</v>
      </c>
      <c r="G41" s="82"/>
      <c r="H41" s="83"/>
      <c r="I41" s="83"/>
      <c r="J41" s="84">
        <f>+J42</f>
        <v>0</v>
      </c>
      <c r="K41" s="85"/>
      <c r="L41" s="85"/>
      <c r="M41" s="86">
        <f>+M42</f>
        <v>100</v>
      </c>
      <c r="N41" s="87"/>
      <c r="O41" s="88"/>
      <c r="R41" s="80"/>
      <c r="S41" s="81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</row>
    <row r="42" spans="2:143" s="89" customFormat="1" ht="12.75" customHeight="1" x14ac:dyDescent="0.2">
      <c r="C42" s="90">
        <f>+H10</f>
        <v>45148</v>
      </c>
      <c r="E42" s="90">
        <f>+H14</f>
        <v>45148</v>
      </c>
      <c r="F42" s="91">
        <f>+H10</f>
        <v>45148</v>
      </c>
      <c r="G42" s="92">
        <f>+F42</f>
        <v>45148</v>
      </c>
      <c r="H42" s="93"/>
      <c r="I42" s="93"/>
      <c r="J42" s="94">
        <f t="shared" ref="J42:J62" si="4">+$P$14</f>
        <v>0</v>
      </c>
      <c r="K42" s="93"/>
      <c r="L42" s="93"/>
      <c r="M42" s="95">
        <v>100</v>
      </c>
      <c r="N42" s="95">
        <f>-P12*100</f>
        <v>-100</v>
      </c>
      <c r="O42" s="96">
        <f>+P13*-1</f>
        <v>-70000000</v>
      </c>
      <c r="P42" s="1"/>
      <c r="Q42" s="1"/>
      <c r="R42" s="97"/>
      <c r="S42" s="97"/>
      <c r="T42" s="98"/>
      <c r="U42" s="98"/>
      <c r="V42" s="98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99"/>
      <c r="CN42" s="99"/>
      <c r="CO42" s="99"/>
      <c r="CP42" s="99"/>
      <c r="CQ42" s="99"/>
      <c r="CR42" s="99"/>
      <c r="CS42" s="99"/>
      <c r="CT42" s="99"/>
      <c r="CU42" s="99"/>
      <c r="CV42" s="99"/>
      <c r="CW42" s="99"/>
      <c r="CX42" s="99"/>
      <c r="CY42" s="99"/>
      <c r="CZ42" s="99"/>
      <c r="DA42" s="99"/>
      <c r="DB42" s="99"/>
      <c r="DC42" s="99"/>
      <c r="DD42" s="99"/>
      <c r="DE42" s="99"/>
      <c r="DF42" s="99"/>
      <c r="DG42" s="99"/>
      <c r="DH42" s="99"/>
      <c r="DI42" s="99"/>
      <c r="DJ42" s="99"/>
      <c r="DK42" s="99"/>
      <c r="DL42" s="99"/>
      <c r="DM42" s="99"/>
      <c r="DN42" s="99"/>
      <c r="DO42" s="99"/>
      <c r="DP42" s="99"/>
      <c r="DQ42" s="99"/>
      <c r="DR42" s="99"/>
      <c r="DS42" s="99"/>
      <c r="DT42" s="99"/>
      <c r="DU42" s="99"/>
      <c r="DV42" s="99"/>
      <c r="DW42" s="99"/>
      <c r="DX42" s="99"/>
      <c r="DY42" s="99"/>
      <c r="DZ42" s="99"/>
      <c r="EA42" s="99"/>
      <c r="EB42" s="99"/>
      <c r="EC42" s="99"/>
      <c r="ED42" s="99"/>
      <c r="EE42" s="99"/>
      <c r="EF42" s="99"/>
      <c r="EG42" s="99"/>
      <c r="EH42" s="99"/>
      <c r="EI42" s="99"/>
      <c r="EJ42" s="99"/>
      <c r="EK42" s="99"/>
      <c r="EL42" s="99"/>
      <c r="EM42" s="99"/>
    </row>
    <row r="43" spans="2:143" s="89" customFormat="1" ht="12.75" customHeight="1" x14ac:dyDescent="0.2">
      <c r="B43" s="100">
        <f>DATEDIF($C$42,C43,"m")</f>
        <v>3</v>
      </c>
      <c r="C43" s="90">
        <f>EDATE(C42,3)</f>
        <v>45240</v>
      </c>
      <c r="D43" s="101">
        <f>+C43-C42</f>
        <v>92</v>
      </c>
      <c r="E43" s="90">
        <f>+G43</f>
        <v>45240</v>
      </c>
      <c r="F43" s="91">
        <f>+F42+D43</f>
        <v>45240</v>
      </c>
      <c r="G43" s="102">
        <f t="shared" ref="G43:G62" si="5">+F43</f>
        <v>45240</v>
      </c>
      <c r="H43" s="103">
        <f t="shared" ref="H43:H62" si="6">+F43-F42</f>
        <v>92</v>
      </c>
      <c r="I43" s="103">
        <f t="shared" ref="I43:I62" si="7">+IF(G43-$H$14&lt;0,0,G43-$H$14)</f>
        <v>92</v>
      </c>
      <c r="J43" s="104">
        <f t="shared" si="4"/>
        <v>0</v>
      </c>
      <c r="K43" s="105">
        <f t="shared" ref="K43:K62" si="8">+J43/365*H43*M42</f>
        <v>0</v>
      </c>
      <c r="L43" s="106">
        <v>0</v>
      </c>
      <c r="M43" s="106">
        <f t="shared" ref="M43:M62" si="9">+M42-L43</f>
        <v>100</v>
      </c>
      <c r="N43" s="106">
        <f t="shared" ref="N43:N62" si="10">+IF(G43&gt;$H$14,K43+L43,0)</f>
        <v>0</v>
      </c>
      <c r="O43" s="107">
        <f t="shared" ref="O43:O62" si="11">+N43*$P$13/100</f>
        <v>0</v>
      </c>
      <c r="P43" s="1"/>
      <c r="Q43" s="1"/>
      <c r="R43" s="108">
        <f>I43/365</f>
        <v>0.25205479452054796</v>
      </c>
      <c r="S43" s="108">
        <f t="shared" ref="S43:S62" si="12">1/(1+$L$10)^(I43/365)</f>
        <v>0.99999999924881822</v>
      </c>
      <c r="T43" s="109">
        <f>+N43</f>
        <v>0</v>
      </c>
      <c r="U43" s="109">
        <f>+T43*S43</f>
        <v>0</v>
      </c>
      <c r="V43" s="109">
        <f>+U43*R43</f>
        <v>0</v>
      </c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99"/>
      <c r="CQ43" s="99"/>
      <c r="CR43" s="99"/>
      <c r="CS43" s="99"/>
      <c r="CT43" s="99"/>
      <c r="CU43" s="99"/>
      <c r="CV43" s="99"/>
      <c r="CW43" s="99"/>
      <c r="CX43" s="99"/>
      <c r="CY43" s="99"/>
      <c r="CZ43" s="99"/>
      <c r="DA43" s="99"/>
      <c r="DB43" s="99"/>
      <c r="DC43" s="99"/>
      <c r="DD43" s="99"/>
      <c r="DE43" s="99"/>
      <c r="DF43" s="99"/>
      <c r="DG43" s="99"/>
      <c r="DH43" s="99"/>
      <c r="DI43" s="99"/>
      <c r="DJ43" s="99"/>
      <c r="DK43" s="99"/>
      <c r="DL43" s="99"/>
      <c r="DM43" s="99"/>
      <c r="DN43" s="99"/>
      <c r="DO43" s="99"/>
      <c r="DP43" s="99"/>
      <c r="DQ43" s="99"/>
      <c r="DR43" s="99"/>
      <c r="DS43" s="99"/>
      <c r="DT43" s="99"/>
      <c r="DU43" s="99"/>
      <c r="DV43" s="99"/>
      <c r="DW43" s="99"/>
      <c r="DX43" s="99"/>
      <c r="DY43" s="99"/>
      <c r="DZ43" s="99"/>
      <c r="EA43" s="99"/>
      <c r="EB43" s="99"/>
      <c r="EC43" s="99"/>
      <c r="ED43" s="99"/>
      <c r="EE43" s="99"/>
      <c r="EF43" s="99"/>
      <c r="EG43" s="99"/>
      <c r="EH43" s="99"/>
      <c r="EI43" s="99"/>
      <c r="EJ43" s="99"/>
      <c r="EK43" s="99"/>
      <c r="EL43" s="99"/>
      <c r="EM43" s="99"/>
    </row>
    <row r="44" spans="2:143" s="89" customFormat="1" ht="12.75" customHeight="1" x14ac:dyDescent="0.2">
      <c r="B44" s="100">
        <f t="shared" ref="B44:B62" si="13">DATEDIF($C$42,C44,"m")</f>
        <v>6</v>
      </c>
      <c r="C44" s="90">
        <f t="shared" ref="C44:C62" si="14">EDATE(C43,3)</f>
        <v>45332</v>
      </c>
      <c r="D44" s="101">
        <f t="shared" ref="D44:D62" si="15">+C44-C43</f>
        <v>92</v>
      </c>
      <c r="E44" s="90">
        <f t="shared" ref="E44:E62" si="16">+G44</f>
        <v>45332</v>
      </c>
      <c r="F44" s="91">
        <f t="shared" ref="F44:F62" si="17">+F43+D44</f>
        <v>45332</v>
      </c>
      <c r="G44" s="102">
        <f t="shared" si="5"/>
        <v>45332</v>
      </c>
      <c r="H44" s="103">
        <f t="shared" si="6"/>
        <v>92</v>
      </c>
      <c r="I44" s="103">
        <f t="shared" si="7"/>
        <v>184</v>
      </c>
      <c r="J44" s="104">
        <f t="shared" si="4"/>
        <v>0</v>
      </c>
      <c r="K44" s="105">
        <f t="shared" si="8"/>
        <v>0</v>
      </c>
      <c r="L44" s="106">
        <v>0</v>
      </c>
      <c r="M44" s="106">
        <f t="shared" si="9"/>
        <v>100</v>
      </c>
      <c r="N44" s="106">
        <f t="shared" si="10"/>
        <v>0</v>
      </c>
      <c r="O44" s="107">
        <f t="shared" si="11"/>
        <v>0</v>
      </c>
      <c r="P44" s="1"/>
      <c r="Q44" s="1"/>
      <c r="R44" s="108">
        <f t="shared" ref="R44:R62" si="18">I44/365</f>
        <v>0.50410958904109593</v>
      </c>
      <c r="S44" s="108">
        <f t="shared" si="12"/>
        <v>0.99999999849763643</v>
      </c>
      <c r="T44" s="109">
        <f t="shared" ref="T44:T62" si="19">+N44</f>
        <v>0</v>
      </c>
      <c r="U44" s="109">
        <f t="shared" ref="U44:U62" si="20">+T44*S44</f>
        <v>0</v>
      </c>
      <c r="V44" s="109">
        <f t="shared" ref="V44:V62" si="21">+U44*R44</f>
        <v>0</v>
      </c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99"/>
      <c r="CR44" s="99"/>
      <c r="CS44" s="99"/>
      <c r="CT44" s="99"/>
      <c r="CU44" s="99"/>
      <c r="CV44" s="99"/>
      <c r="CW44" s="99"/>
      <c r="CX44" s="99"/>
      <c r="CY44" s="99"/>
      <c r="CZ44" s="99"/>
      <c r="DA44" s="99"/>
      <c r="DB44" s="99"/>
      <c r="DC44" s="99"/>
      <c r="DD44" s="99"/>
      <c r="DE44" s="99"/>
      <c r="DF44" s="99"/>
      <c r="DG44" s="99"/>
      <c r="DH44" s="99"/>
      <c r="DI44" s="99"/>
      <c r="DJ44" s="99"/>
      <c r="DK44" s="99"/>
      <c r="DL44" s="99"/>
      <c r="DM44" s="99"/>
      <c r="DN44" s="99"/>
      <c r="DO44" s="99"/>
      <c r="DP44" s="99"/>
      <c r="DQ44" s="99"/>
      <c r="DR44" s="99"/>
      <c r="DS44" s="99"/>
      <c r="DT44" s="99"/>
      <c r="DU44" s="99"/>
      <c r="DV44" s="99"/>
      <c r="DW44" s="99"/>
      <c r="DX44" s="99"/>
      <c r="DY44" s="99"/>
      <c r="DZ44" s="99"/>
      <c r="EA44" s="99"/>
      <c r="EB44" s="99"/>
      <c r="EC44" s="99"/>
      <c r="ED44" s="99"/>
      <c r="EE44" s="99"/>
      <c r="EF44" s="99"/>
      <c r="EG44" s="99"/>
      <c r="EH44" s="99"/>
      <c r="EI44" s="99"/>
      <c r="EJ44" s="99"/>
      <c r="EK44" s="99"/>
      <c r="EL44" s="99"/>
      <c r="EM44" s="99"/>
    </row>
    <row r="45" spans="2:143" s="89" customFormat="1" ht="12.75" customHeight="1" x14ac:dyDescent="0.2">
      <c r="B45" s="100">
        <f t="shared" si="13"/>
        <v>9</v>
      </c>
      <c r="C45" s="90">
        <f t="shared" si="14"/>
        <v>45422</v>
      </c>
      <c r="D45" s="101">
        <f t="shared" si="15"/>
        <v>90</v>
      </c>
      <c r="E45" s="90">
        <f t="shared" si="16"/>
        <v>45422</v>
      </c>
      <c r="F45" s="91">
        <f t="shared" si="17"/>
        <v>45422</v>
      </c>
      <c r="G45" s="102">
        <f t="shared" si="5"/>
        <v>45422</v>
      </c>
      <c r="H45" s="103">
        <f t="shared" si="6"/>
        <v>90</v>
      </c>
      <c r="I45" s="103">
        <f t="shared" si="7"/>
        <v>274</v>
      </c>
      <c r="J45" s="104">
        <f t="shared" si="4"/>
        <v>0</v>
      </c>
      <c r="K45" s="105">
        <f t="shared" si="8"/>
        <v>0</v>
      </c>
      <c r="L45" s="106">
        <v>0</v>
      </c>
      <c r="M45" s="106">
        <f t="shared" si="9"/>
        <v>100</v>
      </c>
      <c r="N45" s="106">
        <f t="shared" si="10"/>
        <v>0</v>
      </c>
      <c r="O45" s="107">
        <f t="shared" si="11"/>
        <v>0</v>
      </c>
      <c r="P45" s="1"/>
      <c r="Q45" s="1"/>
      <c r="R45" s="108">
        <f t="shared" si="18"/>
        <v>0.75068493150684934</v>
      </c>
      <c r="S45" s="108">
        <f t="shared" si="12"/>
        <v>0.99999999776278448</v>
      </c>
      <c r="T45" s="109">
        <f t="shared" si="19"/>
        <v>0</v>
      </c>
      <c r="U45" s="109">
        <f t="shared" si="20"/>
        <v>0</v>
      </c>
      <c r="V45" s="109">
        <f t="shared" si="21"/>
        <v>0</v>
      </c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99"/>
      <c r="CX45" s="99"/>
      <c r="CY45" s="99"/>
      <c r="CZ45" s="99"/>
      <c r="DA45" s="99"/>
      <c r="DB45" s="99"/>
      <c r="DC45" s="99"/>
      <c r="DD45" s="99"/>
      <c r="DE45" s="99"/>
      <c r="DF45" s="99"/>
      <c r="DG45" s="99"/>
      <c r="DH45" s="99"/>
      <c r="DI45" s="99"/>
      <c r="DJ45" s="99"/>
      <c r="DK45" s="99"/>
      <c r="DL45" s="99"/>
      <c r="DM45" s="99"/>
      <c r="DN45" s="99"/>
      <c r="DO45" s="99"/>
      <c r="DP45" s="99"/>
      <c r="DQ45" s="99"/>
      <c r="DR45" s="99"/>
      <c r="DS45" s="99"/>
      <c r="DT45" s="99"/>
      <c r="DU45" s="99"/>
      <c r="DV45" s="99"/>
      <c r="DW45" s="99"/>
      <c r="DX45" s="99"/>
      <c r="DY45" s="99"/>
      <c r="DZ45" s="99"/>
      <c r="EA45" s="99"/>
      <c r="EB45" s="99"/>
      <c r="EC45" s="99"/>
      <c r="ED45" s="99"/>
      <c r="EE45" s="99"/>
      <c r="EF45" s="99"/>
      <c r="EG45" s="99"/>
      <c r="EH45" s="99"/>
      <c r="EI45" s="99"/>
      <c r="EJ45" s="99"/>
      <c r="EK45" s="99"/>
      <c r="EL45" s="99"/>
      <c r="EM45" s="99"/>
    </row>
    <row r="46" spans="2:143" s="89" customFormat="1" ht="12.75" customHeight="1" x14ac:dyDescent="0.2">
      <c r="B46" s="100">
        <f t="shared" si="13"/>
        <v>12</v>
      </c>
      <c r="C46" s="90">
        <f t="shared" si="14"/>
        <v>45514</v>
      </c>
      <c r="D46" s="101">
        <f t="shared" si="15"/>
        <v>92</v>
      </c>
      <c r="E46" s="90">
        <f t="shared" si="16"/>
        <v>45514</v>
      </c>
      <c r="F46" s="91">
        <f t="shared" si="17"/>
        <v>45514</v>
      </c>
      <c r="G46" s="102">
        <f t="shared" si="5"/>
        <v>45514</v>
      </c>
      <c r="H46" s="103">
        <f t="shared" si="6"/>
        <v>92</v>
      </c>
      <c r="I46" s="103">
        <f t="shared" si="7"/>
        <v>366</v>
      </c>
      <c r="J46" s="104">
        <f t="shared" si="4"/>
        <v>0</v>
      </c>
      <c r="K46" s="105">
        <f t="shared" si="8"/>
        <v>0</v>
      </c>
      <c r="L46" s="106">
        <v>0</v>
      </c>
      <c r="M46" s="106">
        <f t="shared" si="9"/>
        <v>100</v>
      </c>
      <c r="N46" s="106">
        <f t="shared" si="10"/>
        <v>0</v>
      </c>
      <c r="O46" s="107">
        <f t="shared" si="11"/>
        <v>0</v>
      </c>
      <c r="P46" s="1"/>
      <c r="Q46" s="1"/>
      <c r="R46" s="108">
        <f t="shared" si="18"/>
        <v>1.0027397260273974</v>
      </c>
      <c r="S46" s="108">
        <f t="shared" si="12"/>
        <v>0.99999999701160269</v>
      </c>
      <c r="T46" s="109">
        <f t="shared" si="19"/>
        <v>0</v>
      </c>
      <c r="U46" s="109">
        <f t="shared" si="20"/>
        <v>0</v>
      </c>
      <c r="V46" s="109">
        <f t="shared" si="21"/>
        <v>0</v>
      </c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99"/>
      <c r="DM46" s="99"/>
      <c r="DN46" s="99"/>
      <c r="DO46" s="99"/>
      <c r="DP46" s="99"/>
      <c r="DQ46" s="99"/>
      <c r="DR46" s="99"/>
      <c r="DS46" s="99"/>
      <c r="DT46" s="99"/>
      <c r="DU46" s="99"/>
      <c r="DV46" s="99"/>
      <c r="DW46" s="99"/>
      <c r="DX46" s="99"/>
      <c r="DY46" s="99"/>
      <c r="DZ46" s="99"/>
      <c r="EA46" s="99"/>
      <c r="EB46" s="99"/>
      <c r="EC46" s="99"/>
      <c r="ED46" s="99"/>
      <c r="EE46" s="99"/>
      <c r="EF46" s="99"/>
      <c r="EG46" s="99"/>
      <c r="EH46" s="99"/>
      <c r="EI46" s="99"/>
      <c r="EJ46" s="99"/>
      <c r="EK46" s="99"/>
      <c r="EL46" s="99"/>
      <c r="EM46" s="99"/>
    </row>
    <row r="47" spans="2:143" s="89" customFormat="1" ht="12.75" customHeight="1" x14ac:dyDescent="0.2">
      <c r="B47" s="100">
        <f t="shared" si="13"/>
        <v>15</v>
      </c>
      <c r="C47" s="90">
        <f t="shared" si="14"/>
        <v>45606</v>
      </c>
      <c r="D47" s="101">
        <f t="shared" si="15"/>
        <v>92</v>
      </c>
      <c r="E47" s="90">
        <f t="shared" si="16"/>
        <v>45606</v>
      </c>
      <c r="F47" s="91">
        <f t="shared" si="17"/>
        <v>45606</v>
      </c>
      <c r="G47" s="102">
        <f t="shared" si="5"/>
        <v>45606</v>
      </c>
      <c r="H47" s="103">
        <f t="shared" si="6"/>
        <v>92</v>
      </c>
      <c r="I47" s="103">
        <f t="shared" si="7"/>
        <v>458</v>
      </c>
      <c r="J47" s="104">
        <f t="shared" si="4"/>
        <v>0</v>
      </c>
      <c r="K47" s="105">
        <f t="shared" si="8"/>
        <v>0</v>
      </c>
      <c r="L47" s="106">
        <v>0</v>
      </c>
      <c r="M47" s="106">
        <f t="shared" si="9"/>
        <v>100</v>
      </c>
      <c r="N47" s="106">
        <f t="shared" si="10"/>
        <v>0</v>
      </c>
      <c r="O47" s="107">
        <f t="shared" si="11"/>
        <v>0</v>
      </c>
      <c r="P47" s="1"/>
      <c r="Q47" s="1"/>
      <c r="R47" s="108">
        <f t="shared" si="18"/>
        <v>1.2547945205479452</v>
      </c>
      <c r="S47" s="108">
        <f t="shared" si="12"/>
        <v>0.99999999626042091</v>
      </c>
      <c r="T47" s="109">
        <f t="shared" si="19"/>
        <v>0</v>
      </c>
      <c r="U47" s="109">
        <f t="shared" si="20"/>
        <v>0</v>
      </c>
      <c r="V47" s="109">
        <f t="shared" si="21"/>
        <v>0</v>
      </c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99"/>
      <c r="CV47" s="99"/>
      <c r="CW47" s="99"/>
      <c r="CX47" s="99"/>
      <c r="CY47" s="99"/>
      <c r="CZ47" s="99"/>
      <c r="DA47" s="99"/>
      <c r="DB47" s="99"/>
      <c r="DC47" s="99"/>
      <c r="DD47" s="99"/>
      <c r="DE47" s="99"/>
      <c r="DF47" s="99"/>
      <c r="DG47" s="99"/>
      <c r="DH47" s="99"/>
      <c r="DI47" s="99"/>
      <c r="DJ47" s="99"/>
      <c r="DK47" s="99"/>
      <c r="DL47" s="99"/>
      <c r="DM47" s="99"/>
      <c r="DN47" s="99"/>
      <c r="DO47" s="99"/>
      <c r="DP47" s="99"/>
      <c r="DQ47" s="99"/>
      <c r="DR47" s="99"/>
      <c r="DS47" s="99"/>
      <c r="DT47" s="99"/>
      <c r="DU47" s="99"/>
      <c r="DV47" s="99"/>
      <c r="DW47" s="99"/>
      <c r="DX47" s="99"/>
      <c r="DY47" s="99"/>
      <c r="DZ47" s="99"/>
      <c r="EA47" s="99"/>
      <c r="EB47" s="99"/>
      <c r="EC47" s="99"/>
      <c r="ED47" s="99"/>
      <c r="EE47" s="99"/>
      <c r="EF47" s="99"/>
      <c r="EG47" s="99"/>
      <c r="EH47" s="99"/>
      <c r="EI47" s="99"/>
      <c r="EJ47" s="99"/>
      <c r="EK47" s="99"/>
      <c r="EL47" s="99"/>
      <c r="EM47" s="99"/>
    </row>
    <row r="48" spans="2:143" s="89" customFormat="1" ht="12.75" customHeight="1" x14ac:dyDescent="0.2">
      <c r="B48" s="100">
        <f t="shared" si="13"/>
        <v>18</v>
      </c>
      <c r="C48" s="90">
        <f t="shared" si="14"/>
        <v>45698</v>
      </c>
      <c r="D48" s="101">
        <f t="shared" si="15"/>
        <v>92</v>
      </c>
      <c r="E48" s="90">
        <f t="shared" si="16"/>
        <v>45698</v>
      </c>
      <c r="F48" s="91">
        <f t="shared" si="17"/>
        <v>45698</v>
      </c>
      <c r="G48" s="102">
        <f t="shared" si="5"/>
        <v>45698</v>
      </c>
      <c r="H48" s="103">
        <f t="shared" si="6"/>
        <v>92</v>
      </c>
      <c r="I48" s="103">
        <f t="shared" si="7"/>
        <v>550</v>
      </c>
      <c r="J48" s="104">
        <f t="shared" si="4"/>
        <v>0</v>
      </c>
      <c r="K48" s="105">
        <f t="shared" si="8"/>
        <v>0</v>
      </c>
      <c r="L48" s="106">
        <v>0</v>
      </c>
      <c r="M48" s="106">
        <f t="shared" si="9"/>
        <v>100</v>
      </c>
      <c r="N48" s="106">
        <f t="shared" si="10"/>
        <v>0</v>
      </c>
      <c r="O48" s="107">
        <f t="shared" si="11"/>
        <v>0</v>
      </c>
      <c r="P48" s="1"/>
      <c r="Q48" s="1"/>
      <c r="R48" s="108">
        <f t="shared" si="18"/>
        <v>1.5068493150684932</v>
      </c>
      <c r="S48" s="108">
        <f t="shared" si="12"/>
        <v>0.99999999550923913</v>
      </c>
      <c r="T48" s="109">
        <f t="shared" si="19"/>
        <v>0</v>
      </c>
      <c r="U48" s="109">
        <f t="shared" si="20"/>
        <v>0</v>
      </c>
      <c r="V48" s="109">
        <f t="shared" si="21"/>
        <v>0</v>
      </c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99"/>
      <c r="CX48" s="99"/>
      <c r="CY48" s="99"/>
      <c r="CZ48" s="99"/>
      <c r="DA48" s="99"/>
      <c r="DB48" s="99"/>
      <c r="DC48" s="99"/>
      <c r="DD48" s="99"/>
      <c r="DE48" s="99"/>
      <c r="DF48" s="99"/>
      <c r="DG48" s="99"/>
      <c r="DH48" s="99"/>
      <c r="DI48" s="99"/>
      <c r="DJ48" s="99"/>
      <c r="DK48" s="99"/>
      <c r="DL48" s="99"/>
      <c r="DM48" s="99"/>
      <c r="DN48" s="99"/>
      <c r="DO48" s="99"/>
      <c r="DP48" s="99"/>
      <c r="DQ48" s="99"/>
      <c r="DR48" s="99"/>
      <c r="DS48" s="99"/>
      <c r="DT48" s="99"/>
      <c r="DU48" s="99"/>
      <c r="DV48" s="99"/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</row>
    <row r="49" spans="2:143" s="89" customFormat="1" ht="12.75" customHeight="1" x14ac:dyDescent="0.2">
      <c r="B49" s="100">
        <f t="shared" si="13"/>
        <v>21</v>
      </c>
      <c r="C49" s="90">
        <f t="shared" si="14"/>
        <v>45787</v>
      </c>
      <c r="D49" s="101">
        <f t="shared" si="15"/>
        <v>89</v>
      </c>
      <c r="E49" s="90">
        <f t="shared" si="16"/>
        <v>45787</v>
      </c>
      <c r="F49" s="91">
        <f t="shared" si="17"/>
        <v>45787</v>
      </c>
      <c r="G49" s="102">
        <f t="shared" si="5"/>
        <v>45787</v>
      </c>
      <c r="H49" s="103">
        <f t="shared" si="6"/>
        <v>89</v>
      </c>
      <c r="I49" s="103">
        <f t="shared" si="7"/>
        <v>639</v>
      </c>
      <c r="J49" s="104">
        <f t="shared" si="4"/>
        <v>0</v>
      </c>
      <c r="K49" s="105">
        <f t="shared" si="8"/>
        <v>0</v>
      </c>
      <c r="L49" s="106">
        <v>0</v>
      </c>
      <c r="M49" s="106">
        <f t="shared" si="9"/>
        <v>100</v>
      </c>
      <c r="N49" s="106">
        <f t="shared" si="10"/>
        <v>0</v>
      </c>
      <c r="O49" s="107">
        <f t="shared" si="11"/>
        <v>0</v>
      </c>
      <c r="P49" s="1"/>
      <c r="Q49" s="1"/>
      <c r="R49" s="108">
        <f t="shared" si="18"/>
        <v>1.7506849315068493</v>
      </c>
      <c r="S49" s="108">
        <f t="shared" si="12"/>
        <v>0.99999999478255219</v>
      </c>
      <c r="T49" s="109">
        <f t="shared" si="19"/>
        <v>0</v>
      </c>
      <c r="U49" s="109">
        <f t="shared" si="20"/>
        <v>0</v>
      </c>
      <c r="V49" s="109">
        <f t="shared" si="21"/>
        <v>0</v>
      </c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99"/>
      <c r="CX49" s="99"/>
      <c r="CY49" s="99"/>
      <c r="CZ49" s="99"/>
      <c r="DA49" s="99"/>
      <c r="DB49" s="99"/>
      <c r="DC49" s="99"/>
      <c r="DD49" s="99"/>
      <c r="DE49" s="99"/>
      <c r="DF49" s="99"/>
      <c r="DG49" s="99"/>
      <c r="DH49" s="99"/>
      <c r="DI49" s="99"/>
      <c r="DJ49" s="99"/>
      <c r="DK49" s="99"/>
      <c r="DL49" s="99"/>
      <c r="DM49" s="99"/>
      <c r="DN49" s="99"/>
      <c r="DO49" s="99"/>
      <c r="DP49" s="99"/>
      <c r="DQ49" s="99"/>
      <c r="DR49" s="99"/>
      <c r="DS49" s="99"/>
      <c r="DT49" s="99"/>
      <c r="DU49" s="99"/>
      <c r="DV49" s="99"/>
      <c r="DW49" s="99"/>
      <c r="DX49" s="99"/>
      <c r="DY49" s="99"/>
      <c r="DZ49" s="99"/>
      <c r="EA49" s="99"/>
      <c r="EB49" s="99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</row>
    <row r="50" spans="2:143" s="89" customFormat="1" ht="12.75" customHeight="1" x14ac:dyDescent="0.2">
      <c r="B50" s="100">
        <f t="shared" si="13"/>
        <v>24</v>
      </c>
      <c r="C50" s="90">
        <f t="shared" si="14"/>
        <v>45879</v>
      </c>
      <c r="D50" s="101">
        <f t="shared" si="15"/>
        <v>92</v>
      </c>
      <c r="E50" s="90">
        <f t="shared" si="16"/>
        <v>45879</v>
      </c>
      <c r="F50" s="91">
        <f t="shared" si="17"/>
        <v>45879</v>
      </c>
      <c r="G50" s="102">
        <f t="shared" si="5"/>
        <v>45879</v>
      </c>
      <c r="H50" s="103">
        <f t="shared" si="6"/>
        <v>92</v>
      </c>
      <c r="I50" s="103">
        <f t="shared" si="7"/>
        <v>731</v>
      </c>
      <c r="J50" s="104">
        <f t="shared" si="4"/>
        <v>0</v>
      </c>
      <c r="K50" s="105">
        <f t="shared" si="8"/>
        <v>0</v>
      </c>
      <c r="L50" s="106">
        <v>0</v>
      </c>
      <c r="M50" s="106">
        <f t="shared" si="9"/>
        <v>100</v>
      </c>
      <c r="N50" s="106">
        <f t="shared" si="10"/>
        <v>0</v>
      </c>
      <c r="O50" s="107">
        <f t="shared" si="11"/>
        <v>0</v>
      </c>
      <c r="P50" s="1"/>
      <c r="Q50" s="1"/>
      <c r="R50" s="108">
        <f t="shared" si="18"/>
        <v>2.0027397260273974</v>
      </c>
      <c r="S50" s="108">
        <f t="shared" si="12"/>
        <v>0.99999999403137041</v>
      </c>
      <c r="T50" s="109">
        <f t="shared" si="19"/>
        <v>0</v>
      </c>
      <c r="U50" s="109">
        <f t="shared" si="20"/>
        <v>0</v>
      </c>
      <c r="V50" s="109">
        <f t="shared" si="21"/>
        <v>0</v>
      </c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99"/>
      <c r="CT50" s="99"/>
      <c r="CU50" s="99"/>
      <c r="CV50" s="99"/>
      <c r="CW50" s="99"/>
      <c r="CX50" s="99"/>
      <c r="CY50" s="99"/>
      <c r="CZ50" s="99"/>
      <c r="DA50" s="99"/>
      <c r="DB50" s="99"/>
      <c r="DC50" s="99"/>
      <c r="DD50" s="99"/>
      <c r="DE50" s="99"/>
      <c r="DF50" s="99"/>
      <c r="DG50" s="99"/>
      <c r="DH50" s="99"/>
      <c r="DI50" s="99"/>
      <c r="DJ50" s="99"/>
      <c r="DK50" s="99"/>
      <c r="DL50" s="99"/>
      <c r="DM50" s="99"/>
      <c r="DN50" s="99"/>
      <c r="DO50" s="99"/>
      <c r="DP50" s="99"/>
      <c r="DQ50" s="99"/>
      <c r="DR50" s="99"/>
      <c r="DS50" s="99"/>
      <c r="DT50" s="99"/>
      <c r="DU50" s="99"/>
      <c r="DV50" s="99"/>
      <c r="DW50" s="99"/>
      <c r="DX50" s="99"/>
      <c r="DY50" s="99"/>
      <c r="DZ50" s="99"/>
      <c r="EA50" s="99"/>
      <c r="EB50" s="99"/>
      <c r="EC50" s="99"/>
      <c r="ED50" s="99"/>
      <c r="EE50" s="99"/>
      <c r="EF50" s="99"/>
      <c r="EG50" s="99"/>
      <c r="EH50" s="99"/>
      <c r="EI50" s="99"/>
      <c r="EJ50" s="99"/>
      <c r="EK50" s="99"/>
      <c r="EL50" s="99"/>
      <c r="EM50" s="99"/>
    </row>
    <row r="51" spans="2:143" s="89" customFormat="1" ht="12.75" customHeight="1" x14ac:dyDescent="0.2">
      <c r="B51" s="100">
        <f t="shared" si="13"/>
        <v>27</v>
      </c>
      <c r="C51" s="90">
        <f t="shared" si="14"/>
        <v>45971</v>
      </c>
      <c r="D51" s="101">
        <f t="shared" si="15"/>
        <v>92</v>
      </c>
      <c r="E51" s="90">
        <f t="shared" si="16"/>
        <v>45971</v>
      </c>
      <c r="F51" s="91">
        <f t="shared" si="17"/>
        <v>45971</v>
      </c>
      <c r="G51" s="102">
        <f t="shared" si="5"/>
        <v>45971</v>
      </c>
      <c r="H51" s="103">
        <f t="shared" si="6"/>
        <v>92</v>
      </c>
      <c r="I51" s="103">
        <f t="shared" si="7"/>
        <v>823</v>
      </c>
      <c r="J51" s="104">
        <f t="shared" si="4"/>
        <v>0</v>
      </c>
      <c r="K51" s="105">
        <f t="shared" si="8"/>
        <v>0</v>
      </c>
      <c r="L51" s="106">
        <v>0</v>
      </c>
      <c r="M51" s="106">
        <f t="shared" si="9"/>
        <v>100</v>
      </c>
      <c r="N51" s="106">
        <f t="shared" si="10"/>
        <v>0</v>
      </c>
      <c r="O51" s="107">
        <f t="shared" si="11"/>
        <v>0</v>
      </c>
      <c r="P51" s="1"/>
      <c r="Q51" s="1"/>
      <c r="R51" s="108">
        <f t="shared" si="18"/>
        <v>2.2547945205479452</v>
      </c>
      <c r="S51" s="108">
        <f t="shared" si="12"/>
        <v>0.99999999328018863</v>
      </c>
      <c r="T51" s="109">
        <f t="shared" si="19"/>
        <v>0</v>
      </c>
      <c r="U51" s="109">
        <f t="shared" si="20"/>
        <v>0</v>
      </c>
      <c r="V51" s="109">
        <f t="shared" si="21"/>
        <v>0</v>
      </c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99"/>
      <c r="DM51" s="99"/>
      <c r="DN51" s="99"/>
      <c r="DO51" s="99"/>
      <c r="DP51" s="99"/>
      <c r="DQ51" s="99"/>
      <c r="DR51" s="99"/>
      <c r="DS51" s="99"/>
      <c r="DT51" s="99"/>
      <c r="DU51" s="99"/>
      <c r="DV51" s="99"/>
      <c r="DW51" s="99"/>
      <c r="DX51" s="99"/>
      <c r="DY51" s="99"/>
      <c r="DZ51" s="99"/>
      <c r="EA51" s="99"/>
      <c r="EB51" s="99"/>
      <c r="EC51" s="99"/>
      <c r="ED51" s="99"/>
      <c r="EE51" s="99"/>
      <c r="EF51" s="99"/>
      <c r="EG51" s="99"/>
      <c r="EH51" s="99"/>
      <c r="EI51" s="99"/>
      <c r="EJ51" s="99"/>
      <c r="EK51" s="99"/>
      <c r="EL51" s="99"/>
      <c r="EM51" s="99"/>
    </row>
    <row r="52" spans="2:143" s="89" customFormat="1" ht="12.75" customHeight="1" x14ac:dyDescent="0.2">
      <c r="B52" s="100">
        <f t="shared" si="13"/>
        <v>30</v>
      </c>
      <c r="C52" s="90">
        <f t="shared" si="14"/>
        <v>46063</v>
      </c>
      <c r="D52" s="101">
        <f t="shared" si="15"/>
        <v>92</v>
      </c>
      <c r="E52" s="90">
        <f t="shared" si="16"/>
        <v>46063</v>
      </c>
      <c r="F52" s="91">
        <f t="shared" si="17"/>
        <v>46063</v>
      </c>
      <c r="G52" s="102">
        <f t="shared" si="5"/>
        <v>46063</v>
      </c>
      <c r="H52" s="103">
        <f t="shared" si="6"/>
        <v>92</v>
      </c>
      <c r="I52" s="103">
        <f t="shared" si="7"/>
        <v>915</v>
      </c>
      <c r="J52" s="104">
        <f t="shared" si="4"/>
        <v>0</v>
      </c>
      <c r="K52" s="105">
        <f t="shared" si="8"/>
        <v>0</v>
      </c>
      <c r="L52" s="106">
        <v>0</v>
      </c>
      <c r="M52" s="106">
        <f t="shared" si="9"/>
        <v>100</v>
      </c>
      <c r="N52" s="106">
        <f t="shared" si="10"/>
        <v>0</v>
      </c>
      <c r="O52" s="107">
        <f t="shared" si="11"/>
        <v>0</v>
      </c>
      <c r="P52" s="1"/>
      <c r="Q52" s="1"/>
      <c r="R52" s="108">
        <f t="shared" si="18"/>
        <v>2.506849315068493</v>
      </c>
      <c r="S52" s="108">
        <f t="shared" si="12"/>
        <v>0.99999999252900673</v>
      </c>
      <c r="T52" s="109">
        <f t="shared" si="19"/>
        <v>0</v>
      </c>
      <c r="U52" s="109">
        <f t="shared" si="20"/>
        <v>0</v>
      </c>
      <c r="V52" s="109">
        <f t="shared" si="21"/>
        <v>0</v>
      </c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99"/>
      <c r="BS52" s="99"/>
      <c r="BT52" s="99"/>
      <c r="BU52" s="99"/>
      <c r="BV52" s="99"/>
      <c r="BW52" s="99"/>
      <c r="BX52" s="99"/>
      <c r="BY52" s="99"/>
      <c r="BZ52" s="99"/>
      <c r="CA52" s="99"/>
      <c r="CB52" s="99"/>
      <c r="CC52" s="99"/>
      <c r="CD52" s="99"/>
      <c r="CE52" s="99"/>
      <c r="CF52" s="99"/>
      <c r="CG52" s="99"/>
      <c r="CH52" s="99"/>
      <c r="CI52" s="99"/>
      <c r="CJ52" s="99"/>
      <c r="CK52" s="99"/>
      <c r="CL52" s="99"/>
      <c r="CM52" s="99"/>
      <c r="CN52" s="99"/>
      <c r="CO52" s="99"/>
      <c r="CP52" s="99"/>
      <c r="CQ52" s="99"/>
      <c r="CR52" s="99"/>
      <c r="CS52" s="99"/>
      <c r="CT52" s="99"/>
      <c r="CU52" s="99"/>
      <c r="CV52" s="99"/>
      <c r="CW52" s="99"/>
      <c r="CX52" s="99"/>
      <c r="CY52" s="99"/>
      <c r="CZ52" s="99"/>
      <c r="DA52" s="99"/>
      <c r="DB52" s="99"/>
      <c r="DC52" s="99"/>
      <c r="DD52" s="99"/>
      <c r="DE52" s="99"/>
      <c r="DF52" s="99"/>
      <c r="DG52" s="99"/>
      <c r="DH52" s="99"/>
      <c r="DI52" s="99"/>
      <c r="DJ52" s="99"/>
      <c r="DK52" s="99"/>
      <c r="DL52" s="99"/>
      <c r="DM52" s="99"/>
      <c r="DN52" s="99"/>
      <c r="DO52" s="99"/>
      <c r="DP52" s="99"/>
      <c r="DQ52" s="99"/>
      <c r="DR52" s="99"/>
      <c r="DS52" s="99"/>
      <c r="DT52" s="99"/>
      <c r="DU52" s="99"/>
      <c r="DV52" s="99"/>
      <c r="DW52" s="99"/>
      <c r="DX52" s="99"/>
      <c r="DY52" s="99"/>
      <c r="DZ52" s="99"/>
      <c r="EA52" s="99"/>
      <c r="EB52" s="99"/>
      <c r="EC52" s="99"/>
      <c r="ED52" s="99"/>
      <c r="EE52" s="99"/>
      <c r="EF52" s="99"/>
      <c r="EG52" s="99"/>
      <c r="EH52" s="99"/>
      <c r="EI52" s="99"/>
      <c r="EJ52" s="99"/>
      <c r="EK52" s="99"/>
      <c r="EL52" s="99"/>
      <c r="EM52" s="99"/>
    </row>
    <row r="53" spans="2:143" s="89" customFormat="1" ht="12.75" customHeight="1" x14ac:dyDescent="0.2">
      <c r="B53" s="100">
        <f t="shared" si="13"/>
        <v>33</v>
      </c>
      <c r="C53" s="90">
        <f t="shared" si="14"/>
        <v>46152</v>
      </c>
      <c r="D53" s="101">
        <f t="shared" si="15"/>
        <v>89</v>
      </c>
      <c r="E53" s="90">
        <f t="shared" si="16"/>
        <v>46152</v>
      </c>
      <c r="F53" s="91">
        <f t="shared" si="17"/>
        <v>46152</v>
      </c>
      <c r="G53" s="102">
        <f t="shared" si="5"/>
        <v>46152</v>
      </c>
      <c r="H53" s="103">
        <f t="shared" si="6"/>
        <v>89</v>
      </c>
      <c r="I53" s="103">
        <f t="shared" si="7"/>
        <v>1004</v>
      </c>
      <c r="J53" s="104">
        <f t="shared" si="4"/>
        <v>0</v>
      </c>
      <c r="K53" s="105">
        <f t="shared" si="8"/>
        <v>0</v>
      </c>
      <c r="L53" s="106">
        <v>0</v>
      </c>
      <c r="M53" s="106">
        <f t="shared" si="9"/>
        <v>100</v>
      </c>
      <c r="N53" s="106">
        <f t="shared" si="10"/>
        <v>0</v>
      </c>
      <c r="O53" s="107">
        <f t="shared" si="11"/>
        <v>0</v>
      </c>
      <c r="P53" s="1"/>
      <c r="Q53" s="1"/>
      <c r="R53" s="108">
        <f t="shared" si="18"/>
        <v>2.7506849315068491</v>
      </c>
      <c r="S53" s="108">
        <f t="shared" si="12"/>
        <v>0.99999999180232002</v>
      </c>
      <c r="T53" s="109">
        <f t="shared" si="19"/>
        <v>0</v>
      </c>
      <c r="U53" s="109">
        <f t="shared" si="20"/>
        <v>0</v>
      </c>
      <c r="V53" s="109">
        <f t="shared" si="21"/>
        <v>0</v>
      </c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99"/>
      <c r="CY53" s="99"/>
      <c r="CZ53" s="99"/>
      <c r="DA53" s="99"/>
      <c r="DB53" s="99"/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99"/>
      <c r="DW53" s="99"/>
      <c r="DX53" s="99"/>
      <c r="DY53" s="99"/>
      <c r="DZ53" s="99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</row>
    <row r="54" spans="2:143" s="89" customFormat="1" ht="12.75" customHeight="1" x14ac:dyDescent="0.2">
      <c r="B54" s="100">
        <f t="shared" si="13"/>
        <v>36</v>
      </c>
      <c r="C54" s="90">
        <f t="shared" si="14"/>
        <v>46244</v>
      </c>
      <c r="D54" s="101">
        <f t="shared" si="15"/>
        <v>92</v>
      </c>
      <c r="E54" s="90">
        <f t="shared" si="16"/>
        <v>46244</v>
      </c>
      <c r="F54" s="91">
        <f t="shared" si="17"/>
        <v>46244</v>
      </c>
      <c r="G54" s="102">
        <f t="shared" si="5"/>
        <v>46244</v>
      </c>
      <c r="H54" s="103">
        <f t="shared" si="6"/>
        <v>92</v>
      </c>
      <c r="I54" s="103">
        <f t="shared" si="7"/>
        <v>1096</v>
      </c>
      <c r="J54" s="104">
        <f t="shared" si="4"/>
        <v>0</v>
      </c>
      <c r="K54" s="105">
        <f t="shared" si="8"/>
        <v>0</v>
      </c>
      <c r="L54" s="106">
        <v>0</v>
      </c>
      <c r="M54" s="106">
        <f t="shared" si="9"/>
        <v>100</v>
      </c>
      <c r="N54" s="106">
        <f t="shared" si="10"/>
        <v>0</v>
      </c>
      <c r="O54" s="107">
        <f t="shared" si="11"/>
        <v>0</v>
      </c>
      <c r="P54" s="1"/>
      <c r="Q54" s="1"/>
      <c r="R54" s="108">
        <f t="shared" si="18"/>
        <v>3.0027397260273974</v>
      </c>
      <c r="S54" s="108">
        <f t="shared" si="12"/>
        <v>0.99999999105113824</v>
      </c>
      <c r="T54" s="109">
        <f t="shared" si="19"/>
        <v>0</v>
      </c>
      <c r="U54" s="109">
        <f t="shared" si="20"/>
        <v>0</v>
      </c>
      <c r="V54" s="109">
        <f t="shared" si="21"/>
        <v>0</v>
      </c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99"/>
      <c r="CU54" s="99"/>
      <c r="CV54" s="99"/>
      <c r="CW54" s="99"/>
      <c r="CX54" s="99"/>
      <c r="CY54" s="99"/>
      <c r="CZ54" s="99"/>
      <c r="DA54" s="99"/>
      <c r="DB54" s="99"/>
      <c r="DC54" s="99"/>
      <c r="DD54" s="99"/>
      <c r="DE54" s="99"/>
      <c r="DF54" s="99"/>
      <c r="DG54" s="99"/>
      <c r="DH54" s="99"/>
      <c r="DI54" s="99"/>
      <c r="DJ54" s="99"/>
      <c r="DK54" s="99"/>
      <c r="DL54" s="99"/>
      <c r="DM54" s="99"/>
      <c r="DN54" s="99"/>
      <c r="DO54" s="99"/>
      <c r="DP54" s="99"/>
      <c r="DQ54" s="99"/>
      <c r="DR54" s="99"/>
      <c r="DS54" s="99"/>
      <c r="DT54" s="99"/>
      <c r="DU54" s="99"/>
      <c r="DV54" s="99"/>
      <c r="DW54" s="99"/>
      <c r="DX54" s="99"/>
      <c r="DY54" s="99"/>
      <c r="DZ54" s="99"/>
      <c r="EA54" s="99"/>
      <c r="EB54" s="99"/>
      <c r="EC54" s="99"/>
      <c r="ED54" s="99"/>
      <c r="EE54" s="99"/>
      <c r="EF54" s="99"/>
      <c r="EG54" s="99"/>
      <c r="EH54" s="99"/>
      <c r="EI54" s="99"/>
      <c r="EJ54" s="99"/>
      <c r="EK54" s="99"/>
      <c r="EL54" s="99"/>
      <c r="EM54" s="99"/>
    </row>
    <row r="55" spans="2:143" s="89" customFormat="1" ht="12.75" customHeight="1" x14ac:dyDescent="0.2">
      <c r="B55" s="100">
        <f t="shared" si="13"/>
        <v>39</v>
      </c>
      <c r="C55" s="90">
        <f t="shared" si="14"/>
        <v>46336</v>
      </c>
      <c r="D55" s="101">
        <f t="shared" si="15"/>
        <v>92</v>
      </c>
      <c r="E55" s="90">
        <f t="shared" si="16"/>
        <v>46336</v>
      </c>
      <c r="F55" s="91">
        <f t="shared" si="17"/>
        <v>46336</v>
      </c>
      <c r="G55" s="102">
        <f t="shared" si="5"/>
        <v>46336</v>
      </c>
      <c r="H55" s="103">
        <f t="shared" si="6"/>
        <v>92</v>
      </c>
      <c r="I55" s="103">
        <f t="shared" si="7"/>
        <v>1188</v>
      </c>
      <c r="J55" s="104">
        <f t="shared" si="4"/>
        <v>0</v>
      </c>
      <c r="K55" s="105">
        <f t="shared" si="8"/>
        <v>0</v>
      </c>
      <c r="L55" s="106">
        <v>0</v>
      </c>
      <c r="M55" s="106">
        <f t="shared" si="9"/>
        <v>100</v>
      </c>
      <c r="N55" s="106">
        <f t="shared" si="10"/>
        <v>0</v>
      </c>
      <c r="O55" s="107">
        <f t="shared" si="11"/>
        <v>0</v>
      </c>
      <c r="P55" s="1"/>
      <c r="Q55" s="1"/>
      <c r="R55" s="108">
        <f t="shared" si="18"/>
        <v>3.2547945205479452</v>
      </c>
      <c r="S55" s="108">
        <f t="shared" si="12"/>
        <v>0.99999999029995645</v>
      </c>
      <c r="T55" s="109">
        <f t="shared" si="19"/>
        <v>0</v>
      </c>
      <c r="U55" s="109">
        <f t="shared" si="20"/>
        <v>0</v>
      </c>
      <c r="V55" s="109">
        <f t="shared" si="21"/>
        <v>0</v>
      </c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99"/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99"/>
      <c r="CM55" s="99"/>
      <c r="CN55" s="99"/>
      <c r="CO55" s="99"/>
      <c r="CP55" s="99"/>
      <c r="CQ55" s="99"/>
      <c r="CR55" s="99"/>
      <c r="CS55" s="99"/>
      <c r="CT55" s="99"/>
      <c r="CU55" s="99"/>
      <c r="CV55" s="99"/>
      <c r="CW55" s="99"/>
      <c r="CX55" s="99"/>
      <c r="CY55" s="99"/>
      <c r="CZ55" s="99"/>
      <c r="DA55" s="99"/>
      <c r="DB55" s="99"/>
      <c r="DC55" s="99"/>
      <c r="DD55" s="99"/>
      <c r="DE55" s="99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9"/>
      <c r="DQ55" s="99"/>
      <c r="DR55" s="99"/>
      <c r="DS55" s="99"/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99"/>
      <c r="EF55" s="99"/>
      <c r="EG55" s="99"/>
      <c r="EH55" s="99"/>
      <c r="EI55" s="99"/>
      <c r="EJ55" s="99"/>
      <c r="EK55" s="99"/>
      <c r="EL55" s="99"/>
      <c r="EM55" s="99"/>
    </row>
    <row r="56" spans="2:143" s="89" customFormat="1" ht="12.75" customHeight="1" x14ac:dyDescent="0.2">
      <c r="B56" s="100">
        <f t="shared" si="13"/>
        <v>42</v>
      </c>
      <c r="C56" s="90">
        <f t="shared" si="14"/>
        <v>46428</v>
      </c>
      <c r="D56" s="101">
        <f t="shared" si="15"/>
        <v>92</v>
      </c>
      <c r="E56" s="90">
        <f t="shared" si="16"/>
        <v>46428</v>
      </c>
      <c r="F56" s="91">
        <f t="shared" si="17"/>
        <v>46428</v>
      </c>
      <c r="G56" s="102">
        <f t="shared" si="5"/>
        <v>46428</v>
      </c>
      <c r="H56" s="103">
        <f t="shared" si="6"/>
        <v>92</v>
      </c>
      <c r="I56" s="103">
        <f t="shared" si="7"/>
        <v>1280</v>
      </c>
      <c r="J56" s="104">
        <f t="shared" si="4"/>
        <v>0</v>
      </c>
      <c r="K56" s="105">
        <f t="shared" si="8"/>
        <v>0</v>
      </c>
      <c r="L56" s="106">
        <v>0</v>
      </c>
      <c r="M56" s="106">
        <f t="shared" si="9"/>
        <v>100</v>
      </c>
      <c r="N56" s="106">
        <f t="shared" si="10"/>
        <v>0</v>
      </c>
      <c r="O56" s="107">
        <f t="shared" si="11"/>
        <v>0</v>
      </c>
      <c r="P56" s="1"/>
      <c r="Q56" s="1"/>
      <c r="R56" s="108">
        <f t="shared" si="18"/>
        <v>3.506849315068493</v>
      </c>
      <c r="S56" s="108">
        <f t="shared" si="12"/>
        <v>0.99999998954877445</v>
      </c>
      <c r="T56" s="109">
        <f t="shared" si="19"/>
        <v>0</v>
      </c>
      <c r="U56" s="109">
        <f t="shared" si="20"/>
        <v>0</v>
      </c>
      <c r="V56" s="109">
        <f t="shared" si="21"/>
        <v>0</v>
      </c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99"/>
      <c r="BV56" s="99"/>
      <c r="BW56" s="99"/>
      <c r="BX56" s="99"/>
      <c r="BY56" s="99"/>
      <c r="BZ56" s="99"/>
      <c r="CA56" s="99"/>
      <c r="CB56" s="99"/>
      <c r="CC56" s="99"/>
      <c r="CD56" s="99"/>
      <c r="CE56" s="99"/>
      <c r="CF56" s="99"/>
      <c r="CG56" s="99"/>
      <c r="CH56" s="99"/>
      <c r="CI56" s="99"/>
      <c r="CJ56" s="99"/>
      <c r="CK56" s="99"/>
      <c r="CL56" s="99"/>
      <c r="CM56" s="99"/>
      <c r="CN56" s="99"/>
      <c r="CO56" s="99"/>
      <c r="CP56" s="99"/>
      <c r="CQ56" s="99"/>
      <c r="CR56" s="99"/>
      <c r="CS56" s="99"/>
      <c r="CT56" s="99"/>
      <c r="CU56" s="99"/>
      <c r="CV56" s="99"/>
      <c r="CW56" s="99"/>
      <c r="CX56" s="99"/>
      <c r="CY56" s="99"/>
      <c r="CZ56" s="99"/>
      <c r="DA56" s="99"/>
      <c r="DB56" s="99"/>
      <c r="DC56" s="99"/>
      <c r="DD56" s="99"/>
      <c r="DE56" s="99"/>
      <c r="DF56" s="99"/>
      <c r="DG56" s="99"/>
      <c r="DH56" s="99"/>
      <c r="DI56" s="99"/>
      <c r="DJ56" s="99"/>
      <c r="DK56" s="99"/>
      <c r="DL56" s="99"/>
      <c r="DM56" s="99"/>
      <c r="DN56" s="99"/>
      <c r="DO56" s="99"/>
      <c r="DP56" s="99"/>
      <c r="DQ56" s="99"/>
      <c r="DR56" s="99"/>
      <c r="DS56" s="99"/>
      <c r="DT56" s="99"/>
      <c r="DU56" s="99"/>
      <c r="DV56" s="99"/>
      <c r="DW56" s="99"/>
      <c r="DX56" s="99"/>
      <c r="DY56" s="99"/>
      <c r="DZ56" s="99"/>
      <c r="EA56" s="99"/>
      <c r="EB56" s="99"/>
      <c r="EC56" s="99"/>
      <c r="ED56" s="99"/>
      <c r="EE56" s="99"/>
      <c r="EF56" s="99"/>
      <c r="EG56" s="99"/>
      <c r="EH56" s="99"/>
      <c r="EI56" s="99"/>
      <c r="EJ56" s="99"/>
      <c r="EK56" s="99"/>
      <c r="EL56" s="99"/>
      <c r="EM56" s="99"/>
    </row>
    <row r="57" spans="2:143" s="89" customFormat="1" ht="12.75" customHeight="1" x14ac:dyDescent="0.2">
      <c r="B57" s="100">
        <f t="shared" si="13"/>
        <v>45</v>
      </c>
      <c r="C57" s="90">
        <f t="shared" si="14"/>
        <v>46517</v>
      </c>
      <c r="D57" s="101">
        <f t="shared" si="15"/>
        <v>89</v>
      </c>
      <c r="E57" s="90">
        <f t="shared" si="16"/>
        <v>46517</v>
      </c>
      <c r="F57" s="91">
        <f t="shared" si="17"/>
        <v>46517</v>
      </c>
      <c r="G57" s="102">
        <f t="shared" si="5"/>
        <v>46517</v>
      </c>
      <c r="H57" s="103">
        <f t="shared" si="6"/>
        <v>89</v>
      </c>
      <c r="I57" s="103">
        <f t="shared" si="7"/>
        <v>1369</v>
      </c>
      <c r="J57" s="104">
        <f t="shared" si="4"/>
        <v>0</v>
      </c>
      <c r="K57" s="105">
        <f t="shared" si="8"/>
        <v>0</v>
      </c>
      <c r="L57" s="106">
        <v>0</v>
      </c>
      <c r="M57" s="106">
        <f t="shared" si="9"/>
        <v>100</v>
      </c>
      <c r="N57" s="106">
        <f t="shared" si="10"/>
        <v>0</v>
      </c>
      <c r="O57" s="107">
        <f t="shared" si="11"/>
        <v>0</v>
      </c>
      <c r="P57" s="1"/>
      <c r="Q57" s="1"/>
      <c r="R57" s="108">
        <f t="shared" si="18"/>
        <v>3.7506849315068491</v>
      </c>
      <c r="S57" s="108">
        <f t="shared" si="12"/>
        <v>0.99999998882208774</v>
      </c>
      <c r="T57" s="109">
        <f t="shared" si="19"/>
        <v>0</v>
      </c>
      <c r="U57" s="109">
        <f t="shared" si="20"/>
        <v>0</v>
      </c>
      <c r="V57" s="109">
        <f t="shared" si="21"/>
        <v>0</v>
      </c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  <c r="BW57" s="99"/>
      <c r="BX57" s="99"/>
      <c r="BY57" s="99"/>
      <c r="BZ57" s="99"/>
      <c r="CA57" s="99"/>
      <c r="CB57" s="99"/>
      <c r="CC57" s="99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9"/>
      <c r="CO57" s="99"/>
      <c r="CP57" s="99"/>
      <c r="CQ57" s="99"/>
      <c r="CR57" s="99"/>
      <c r="CS57" s="99"/>
      <c r="CT57" s="99"/>
      <c r="CU57" s="99"/>
      <c r="CV57" s="99"/>
      <c r="CW57" s="99"/>
      <c r="CX57" s="99"/>
      <c r="CY57" s="99"/>
      <c r="CZ57" s="99"/>
      <c r="DA57" s="99"/>
      <c r="DB57" s="99"/>
      <c r="DC57" s="99"/>
      <c r="DD57" s="99"/>
      <c r="DE57" s="99"/>
      <c r="DF57" s="99"/>
      <c r="DG57" s="99"/>
      <c r="DH57" s="99"/>
      <c r="DI57" s="99"/>
      <c r="DJ57" s="99"/>
      <c r="DK57" s="99"/>
      <c r="DL57" s="99"/>
      <c r="DM57" s="99"/>
      <c r="DN57" s="99"/>
      <c r="DO57" s="99"/>
      <c r="DP57" s="99"/>
      <c r="DQ57" s="99"/>
      <c r="DR57" s="99"/>
      <c r="DS57" s="99"/>
      <c r="DT57" s="99"/>
      <c r="DU57" s="99"/>
      <c r="DV57" s="99"/>
      <c r="DW57" s="99"/>
      <c r="DX57" s="99"/>
      <c r="DY57" s="99"/>
      <c r="DZ57" s="99"/>
      <c r="EA57" s="99"/>
      <c r="EB57" s="99"/>
      <c r="EC57" s="99"/>
      <c r="ED57" s="99"/>
      <c r="EE57" s="99"/>
      <c r="EF57" s="99"/>
      <c r="EG57" s="99"/>
      <c r="EH57" s="99"/>
      <c r="EI57" s="99"/>
      <c r="EJ57" s="99"/>
      <c r="EK57" s="99"/>
      <c r="EL57" s="99"/>
      <c r="EM57" s="99"/>
    </row>
    <row r="58" spans="2:143" s="89" customFormat="1" ht="12.75" customHeight="1" x14ac:dyDescent="0.2">
      <c r="B58" s="100">
        <f t="shared" si="13"/>
        <v>48</v>
      </c>
      <c r="C58" s="90">
        <f t="shared" si="14"/>
        <v>46609</v>
      </c>
      <c r="D58" s="101">
        <f t="shared" si="15"/>
        <v>92</v>
      </c>
      <c r="E58" s="90">
        <f t="shared" si="16"/>
        <v>46609</v>
      </c>
      <c r="F58" s="91">
        <f t="shared" si="17"/>
        <v>46609</v>
      </c>
      <c r="G58" s="102">
        <f t="shared" si="5"/>
        <v>46609</v>
      </c>
      <c r="H58" s="103">
        <f t="shared" si="6"/>
        <v>92</v>
      </c>
      <c r="I58" s="103">
        <f t="shared" si="7"/>
        <v>1461</v>
      </c>
      <c r="J58" s="104">
        <f t="shared" si="4"/>
        <v>0</v>
      </c>
      <c r="K58" s="105">
        <f t="shared" si="8"/>
        <v>0</v>
      </c>
      <c r="L58" s="106">
        <v>0</v>
      </c>
      <c r="M58" s="106">
        <f t="shared" si="9"/>
        <v>100</v>
      </c>
      <c r="N58" s="106">
        <f t="shared" si="10"/>
        <v>0</v>
      </c>
      <c r="O58" s="107">
        <f t="shared" si="11"/>
        <v>0</v>
      </c>
      <c r="P58" s="1"/>
      <c r="Q58" s="1"/>
      <c r="R58" s="108">
        <f t="shared" si="18"/>
        <v>4.0027397260273974</v>
      </c>
      <c r="S58" s="108">
        <f t="shared" si="12"/>
        <v>0.99999998807090595</v>
      </c>
      <c r="T58" s="109">
        <f t="shared" si="19"/>
        <v>0</v>
      </c>
      <c r="U58" s="109">
        <f t="shared" si="20"/>
        <v>0</v>
      </c>
      <c r="V58" s="109">
        <f t="shared" si="21"/>
        <v>0</v>
      </c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99"/>
      <c r="CA58" s="99"/>
      <c r="CB58" s="99"/>
      <c r="CC58" s="99"/>
      <c r="CD58" s="99"/>
      <c r="CE58" s="99"/>
      <c r="CF58" s="99"/>
      <c r="CG58" s="99"/>
      <c r="CH58" s="99"/>
      <c r="CI58" s="99"/>
      <c r="CJ58" s="99"/>
      <c r="CK58" s="99"/>
      <c r="CL58" s="99"/>
      <c r="CM58" s="99"/>
      <c r="CN58" s="99"/>
      <c r="CO58" s="99"/>
      <c r="CP58" s="99"/>
      <c r="CQ58" s="99"/>
      <c r="CR58" s="99"/>
      <c r="CS58" s="99"/>
      <c r="CT58" s="99"/>
      <c r="CU58" s="99"/>
      <c r="CV58" s="99"/>
      <c r="CW58" s="99"/>
      <c r="CX58" s="99"/>
      <c r="CY58" s="99"/>
      <c r="CZ58" s="99"/>
      <c r="DA58" s="99"/>
      <c r="DB58" s="99"/>
      <c r="DC58" s="99"/>
      <c r="DD58" s="99"/>
      <c r="DE58" s="99"/>
      <c r="DF58" s="99"/>
      <c r="DG58" s="99"/>
      <c r="DH58" s="99"/>
      <c r="DI58" s="99"/>
      <c r="DJ58" s="99"/>
      <c r="DK58" s="99"/>
      <c r="DL58" s="99"/>
      <c r="DM58" s="99"/>
      <c r="DN58" s="99"/>
      <c r="DO58" s="99"/>
      <c r="DP58" s="99"/>
      <c r="DQ58" s="99"/>
      <c r="DR58" s="99"/>
      <c r="DS58" s="99"/>
      <c r="DT58" s="99"/>
      <c r="DU58" s="99"/>
      <c r="DV58" s="99"/>
      <c r="DW58" s="99"/>
      <c r="DX58" s="99"/>
      <c r="DY58" s="99"/>
      <c r="DZ58" s="99"/>
      <c r="EA58" s="99"/>
      <c r="EB58" s="99"/>
      <c r="EC58" s="99"/>
      <c r="ED58" s="99"/>
      <c r="EE58" s="99"/>
      <c r="EF58" s="99"/>
      <c r="EG58" s="99"/>
      <c r="EH58" s="99"/>
      <c r="EI58" s="99"/>
      <c r="EJ58" s="99"/>
      <c r="EK58" s="99"/>
      <c r="EL58" s="99"/>
      <c r="EM58" s="99"/>
    </row>
    <row r="59" spans="2:143" s="89" customFormat="1" ht="12.75" customHeight="1" x14ac:dyDescent="0.2">
      <c r="B59" s="100">
        <f t="shared" si="13"/>
        <v>51</v>
      </c>
      <c r="C59" s="90">
        <f t="shared" si="14"/>
        <v>46701</v>
      </c>
      <c r="D59" s="101">
        <f t="shared" si="15"/>
        <v>92</v>
      </c>
      <c r="E59" s="90">
        <f t="shared" si="16"/>
        <v>46701</v>
      </c>
      <c r="F59" s="91">
        <f t="shared" si="17"/>
        <v>46701</v>
      </c>
      <c r="G59" s="102">
        <f t="shared" si="5"/>
        <v>46701</v>
      </c>
      <c r="H59" s="103">
        <f t="shared" si="6"/>
        <v>92</v>
      </c>
      <c r="I59" s="103">
        <f t="shared" si="7"/>
        <v>1553</v>
      </c>
      <c r="J59" s="104">
        <f t="shared" si="4"/>
        <v>0</v>
      </c>
      <c r="K59" s="105">
        <f t="shared" si="8"/>
        <v>0</v>
      </c>
      <c r="L59" s="106">
        <v>0</v>
      </c>
      <c r="M59" s="106">
        <f t="shared" si="9"/>
        <v>100</v>
      </c>
      <c r="N59" s="106">
        <f t="shared" si="10"/>
        <v>0</v>
      </c>
      <c r="O59" s="107">
        <f t="shared" si="11"/>
        <v>0</v>
      </c>
      <c r="P59" s="1"/>
      <c r="Q59" s="1"/>
      <c r="R59" s="108">
        <f t="shared" si="18"/>
        <v>4.2547945205479456</v>
      </c>
      <c r="S59" s="108">
        <f t="shared" si="12"/>
        <v>0.99999998731972417</v>
      </c>
      <c r="T59" s="109">
        <f t="shared" si="19"/>
        <v>0</v>
      </c>
      <c r="U59" s="109">
        <f t="shared" si="20"/>
        <v>0</v>
      </c>
      <c r="V59" s="109">
        <f t="shared" si="21"/>
        <v>0</v>
      </c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99"/>
      <c r="BR59" s="99"/>
      <c r="BS59" s="99"/>
      <c r="BT59" s="99"/>
      <c r="BU59" s="99"/>
      <c r="BV59" s="99"/>
      <c r="BW59" s="99"/>
      <c r="BX59" s="99"/>
      <c r="BY59" s="99"/>
      <c r="BZ59" s="99"/>
      <c r="CA59" s="99"/>
      <c r="CB59" s="99"/>
      <c r="CC59" s="99"/>
      <c r="CD59" s="99"/>
      <c r="CE59" s="99"/>
      <c r="CF59" s="99"/>
      <c r="CG59" s="99"/>
      <c r="CH59" s="99"/>
      <c r="CI59" s="99"/>
      <c r="CJ59" s="99"/>
      <c r="CK59" s="99"/>
      <c r="CL59" s="99"/>
      <c r="CM59" s="99"/>
      <c r="CN59" s="99"/>
      <c r="CO59" s="99"/>
      <c r="CP59" s="99"/>
      <c r="CQ59" s="99"/>
      <c r="CR59" s="99"/>
      <c r="CS59" s="99"/>
      <c r="CT59" s="99"/>
      <c r="CU59" s="99"/>
      <c r="CV59" s="99"/>
      <c r="CW59" s="99"/>
      <c r="CX59" s="99"/>
      <c r="CY59" s="99"/>
      <c r="CZ59" s="99"/>
      <c r="DA59" s="99"/>
      <c r="DB59" s="99"/>
      <c r="DC59" s="99"/>
      <c r="DD59" s="99"/>
      <c r="DE59" s="99"/>
      <c r="DF59" s="99"/>
      <c r="DG59" s="99"/>
      <c r="DH59" s="99"/>
      <c r="DI59" s="99"/>
      <c r="DJ59" s="99"/>
      <c r="DK59" s="99"/>
      <c r="DL59" s="99"/>
      <c r="DM59" s="99"/>
      <c r="DN59" s="99"/>
      <c r="DO59" s="99"/>
      <c r="DP59" s="99"/>
      <c r="DQ59" s="99"/>
      <c r="DR59" s="99"/>
      <c r="DS59" s="99"/>
      <c r="DT59" s="99"/>
      <c r="DU59" s="99"/>
      <c r="DV59" s="99"/>
      <c r="DW59" s="99"/>
      <c r="DX59" s="99"/>
      <c r="DY59" s="99"/>
      <c r="DZ59" s="99"/>
      <c r="EA59" s="99"/>
      <c r="EB59" s="99"/>
      <c r="EC59" s="99"/>
      <c r="ED59" s="99"/>
      <c r="EE59" s="99"/>
      <c r="EF59" s="99"/>
      <c r="EG59" s="99"/>
      <c r="EH59" s="99"/>
      <c r="EI59" s="99"/>
      <c r="EJ59" s="99"/>
      <c r="EK59" s="99"/>
      <c r="EL59" s="99"/>
      <c r="EM59" s="99"/>
    </row>
    <row r="60" spans="2:143" s="89" customFormat="1" ht="12.75" customHeight="1" x14ac:dyDescent="0.2">
      <c r="B60" s="100">
        <f t="shared" si="13"/>
        <v>54</v>
      </c>
      <c r="C60" s="90">
        <f t="shared" si="14"/>
        <v>46793</v>
      </c>
      <c r="D60" s="101">
        <f t="shared" si="15"/>
        <v>92</v>
      </c>
      <c r="E60" s="90">
        <f t="shared" si="16"/>
        <v>46793</v>
      </c>
      <c r="F60" s="91">
        <f t="shared" si="17"/>
        <v>46793</v>
      </c>
      <c r="G60" s="102">
        <f t="shared" si="5"/>
        <v>46793</v>
      </c>
      <c r="H60" s="103">
        <f t="shared" si="6"/>
        <v>92</v>
      </c>
      <c r="I60" s="103">
        <f t="shared" si="7"/>
        <v>1645</v>
      </c>
      <c r="J60" s="104">
        <f t="shared" si="4"/>
        <v>0</v>
      </c>
      <c r="K60" s="105">
        <f t="shared" si="8"/>
        <v>0</v>
      </c>
      <c r="L60" s="106">
        <v>0</v>
      </c>
      <c r="M60" s="106">
        <f t="shared" si="9"/>
        <v>100</v>
      </c>
      <c r="N60" s="106">
        <f t="shared" si="10"/>
        <v>0</v>
      </c>
      <c r="O60" s="107">
        <f t="shared" si="11"/>
        <v>0</v>
      </c>
      <c r="P60" s="1"/>
      <c r="Q60" s="1"/>
      <c r="R60" s="108">
        <f t="shared" si="18"/>
        <v>4.506849315068493</v>
      </c>
      <c r="S60" s="108">
        <f t="shared" si="12"/>
        <v>0.99999998656854228</v>
      </c>
      <c r="T60" s="109">
        <f t="shared" si="19"/>
        <v>0</v>
      </c>
      <c r="U60" s="109">
        <f t="shared" si="20"/>
        <v>0</v>
      </c>
      <c r="V60" s="109">
        <f t="shared" si="21"/>
        <v>0</v>
      </c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  <c r="CC60" s="99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9"/>
      <c r="CO60" s="99"/>
      <c r="CP60" s="99"/>
      <c r="CQ60" s="99"/>
      <c r="CR60" s="99"/>
      <c r="CS60" s="99"/>
      <c r="CT60" s="99"/>
      <c r="CU60" s="99"/>
      <c r="CV60" s="99"/>
      <c r="CW60" s="99"/>
      <c r="CX60" s="99"/>
      <c r="CY60" s="99"/>
      <c r="CZ60" s="99"/>
      <c r="DA60" s="99"/>
      <c r="DB60" s="99"/>
      <c r="DC60" s="99"/>
      <c r="DD60" s="99"/>
      <c r="DE60" s="99"/>
      <c r="DF60" s="99"/>
      <c r="DG60" s="99"/>
      <c r="DH60" s="99"/>
      <c r="DI60" s="99"/>
      <c r="DJ60" s="99"/>
      <c r="DK60" s="99"/>
      <c r="DL60" s="99"/>
      <c r="DM60" s="99"/>
      <c r="DN60" s="99"/>
      <c r="DO60" s="99"/>
      <c r="DP60" s="99"/>
      <c r="DQ60" s="99"/>
      <c r="DR60" s="99"/>
      <c r="DS60" s="99"/>
      <c r="DT60" s="99"/>
      <c r="DU60" s="99"/>
      <c r="DV60" s="99"/>
      <c r="DW60" s="99"/>
      <c r="DX60" s="99"/>
      <c r="DY60" s="99"/>
      <c r="DZ60" s="99"/>
      <c r="EA60" s="99"/>
      <c r="EB60" s="99"/>
      <c r="EC60" s="99"/>
      <c r="ED60" s="99"/>
      <c r="EE60" s="99"/>
      <c r="EF60" s="99"/>
      <c r="EG60" s="99"/>
      <c r="EH60" s="99"/>
      <c r="EI60" s="99"/>
      <c r="EJ60" s="99"/>
      <c r="EK60" s="99"/>
      <c r="EL60" s="99"/>
      <c r="EM60" s="99"/>
    </row>
    <row r="61" spans="2:143" s="89" customFormat="1" ht="12.75" customHeight="1" x14ac:dyDescent="0.2">
      <c r="B61" s="100">
        <f t="shared" si="13"/>
        <v>57</v>
      </c>
      <c r="C61" s="90">
        <f t="shared" si="14"/>
        <v>46883</v>
      </c>
      <c r="D61" s="101">
        <f t="shared" si="15"/>
        <v>90</v>
      </c>
      <c r="E61" s="90">
        <f t="shared" si="16"/>
        <v>46883</v>
      </c>
      <c r="F61" s="91">
        <f t="shared" si="17"/>
        <v>46883</v>
      </c>
      <c r="G61" s="102">
        <f t="shared" si="5"/>
        <v>46883</v>
      </c>
      <c r="H61" s="103">
        <f t="shared" si="6"/>
        <v>90</v>
      </c>
      <c r="I61" s="103">
        <f t="shared" si="7"/>
        <v>1735</v>
      </c>
      <c r="J61" s="104">
        <f t="shared" si="4"/>
        <v>0</v>
      </c>
      <c r="K61" s="105">
        <f t="shared" si="8"/>
        <v>0</v>
      </c>
      <c r="L61" s="106">
        <v>0</v>
      </c>
      <c r="M61" s="106">
        <f t="shared" si="9"/>
        <v>100</v>
      </c>
      <c r="N61" s="106">
        <f t="shared" si="10"/>
        <v>0</v>
      </c>
      <c r="O61" s="107">
        <f t="shared" si="11"/>
        <v>0</v>
      </c>
      <c r="P61" s="1"/>
      <c r="Q61" s="1"/>
      <c r="R61" s="108">
        <f t="shared" si="18"/>
        <v>4.7534246575342465</v>
      </c>
      <c r="S61" s="108">
        <f t="shared" si="12"/>
        <v>0.99999998583369054</v>
      </c>
      <c r="T61" s="109">
        <f t="shared" si="19"/>
        <v>0</v>
      </c>
      <c r="U61" s="109">
        <f t="shared" si="20"/>
        <v>0</v>
      </c>
      <c r="V61" s="109">
        <f t="shared" si="21"/>
        <v>0</v>
      </c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99"/>
      <c r="BS61" s="99"/>
      <c r="BT61" s="99"/>
      <c r="BU61" s="99"/>
      <c r="BV61" s="99"/>
      <c r="BW61" s="99"/>
      <c r="BX61" s="99"/>
      <c r="BY61" s="99"/>
      <c r="BZ61" s="99"/>
      <c r="CA61" s="99"/>
      <c r="CB61" s="99"/>
      <c r="CC61" s="99"/>
      <c r="CD61" s="99"/>
      <c r="CE61" s="99"/>
      <c r="CF61" s="99"/>
      <c r="CG61" s="99"/>
      <c r="CH61" s="99"/>
      <c r="CI61" s="99"/>
      <c r="CJ61" s="99"/>
      <c r="CK61" s="99"/>
      <c r="CL61" s="99"/>
      <c r="CM61" s="99"/>
      <c r="CN61" s="99"/>
      <c r="CO61" s="99"/>
      <c r="CP61" s="99"/>
      <c r="CQ61" s="99"/>
      <c r="CR61" s="99"/>
      <c r="CS61" s="99"/>
      <c r="CT61" s="99"/>
      <c r="CU61" s="99"/>
      <c r="CV61" s="99"/>
      <c r="CW61" s="99"/>
      <c r="CX61" s="99"/>
      <c r="CY61" s="99"/>
      <c r="CZ61" s="99"/>
      <c r="DA61" s="99"/>
      <c r="DB61" s="99"/>
      <c r="DC61" s="99"/>
      <c r="DD61" s="99"/>
      <c r="DE61" s="99"/>
      <c r="DF61" s="99"/>
      <c r="DG61" s="99"/>
      <c r="DH61" s="99"/>
      <c r="DI61" s="99"/>
      <c r="DJ61" s="99"/>
      <c r="DK61" s="99"/>
      <c r="DL61" s="99"/>
      <c r="DM61" s="99"/>
      <c r="DN61" s="99"/>
      <c r="DO61" s="99"/>
      <c r="DP61" s="99"/>
      <c r="DQ61" s="99"/>
      <c r="DR61" s="99"/>
      <c r="DS61" s="99"/>
      <c r="DT61" s="99"/>
      <c r="DU61" s="99"/>
      <c r="DV61" s="99"/>
      <c r="DW61" s="99"/>
      <c r="DX61" s="99"/>
      <c r="DY61" s="99"/>
      <c r="DZ61" s="99"/>
      <c r="EA61" s="99"/>
      <c r="EB61" s="99"/>
      <c r="EC61" s="99"/>
      <c r="ED61" s="99"/>
      <c r="EE61" s="99"/>
      <c r="EF61" s="99"/>
      <c r="EG61" s="99"/>
      <c r="EH61" s="99"/>
      <c r="EI61" s="99"/>
      <c r="EJ61" s="99"/>
      <c r="EK61" s="99"/>
      <c r="EL61" s="99"/>
      <c r="EM61" s="99"/>
    </row>
    <row r="62" spans="2:143" ht="12.75" customHeight="1" x14ac:dyDescent="0.2">
      <c r="B62" s="100">
        <f t="shared" si="13"/>
        <v>60</v>
      </c>
      <c r="C62" s="90">
        <f t="shared" si="14"/>
        <v>46975</v>
      </c>
      <c r="D62" s="101">
        <f t="shared" si="15"/>
        <v>92</v>
      </c>
      <c r="E62" s="90">
        <f t="shared" si="16"/>
        <v>46975</v>
      </c>
      <c r="F62" s="91">
        <f t="shared" si="17"/>
        <v>46975</v>
      </c>
      <c r="G62" s="110">
        <f t="shared" si="5"/>
        <v>46975</v>
      </c>
      <c r="H62" s="111">
        <f t="shared" si="6"/>
        <v>92</v>
      </c>
      <c r="I62" s="111">
        <f t="shared" si="7"/>
        <v>1827</v>
      </c>
      <c r="J62" s="112">
        <f t="shared" si="4"/>
        <v>0</v>
      </c>
      <c r="K62" s="113">
        <f t="shared" si="8"/>
        <v>0</v>
      </c>
      <c r="L62" s="114">
        <v>100</v>
      </c>
      <c r="M62" s="114">
        <f t="shared" si="9"/>
        <v>0</v>
      </c>
      <c r="N62" s="114">
        <f t="shared" si="10"/>
        <v>100</v>
      </c>
      <c r="O62" s="115">
        <f t="shared" si="11"/>
        <v>70000000</v>
      </c>
      <c r="R62" s="108">
        <f t="shared" si="18"/>
        <v>5.0054794520547947</v>
      </c>
      <c r="S62" s="108">
        <f t="shared" si="12"/>
        <v>0.99999998508250876</v>
      </c>
      <c r="T62" s="109">
        <f t="shared" si="19"/>
        <v>100</v>
      </c>
      <c r="U62" s="109">
        <f t="shared" si="20"/>
        <v>99.999998508250883</v>
      </c>
      <c r="V62" s="109">
        <f t="shared" si="21"/>
        <v>500.54793773855994</v>
      </c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</row>
    <row r="63" spans="2:143" ht="12.75" customHeight="1" x14ac:dyDescent="0.2">
      <c r="G63" s="116"/>
      <c r="H63" s="117"/>
      <c r="I63" s="118"/>
      <c r="J63" s="104"/>
      <c r="K63" s="119"/>
      <c r="L63" s="120"/>
      <c r="M63" s="118"/>
      <c r="N63" s="118"/>
      <c r="O63" s="121"/>
      <c r="R63" s="1"/>
      <c r="S63" s="1"/>
      <c r="T63" s="1"/>
      <c r="U63" s="1"/>
      <c r="V63" s="1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</row>
    <row r="64" spans="2:143" x14ac:dyDescent="0.2">
      <c r="G64" s="122"/>
      <c r="H64" s="117"/>
      <c r="I64" s="117"/>
      <c r="J64" s="117"/>
      <c r="K64" s="117"/>
      <c r="L64" s="123">
        <f>SUM(L43:L62)</f>
        <v>100</v>
      </c>
      <c r="M64" s="118"/>
      <c r="N64" s="118"/>
      <c r="O64" s="124">
        <f>SUM(O42:O62)</f>
        <v>0</v>
      </c>
      <c r="R64" s="125"/>
      <c r="S64" s="125"/>
      <c r="T64" s="109"/>
      <c r="U64" s="109">
        <f>SUM(U43:U62)</f>
        <v>99.999998508250883</v>
      </c>
      <c r="V64" s="109">
        <f>SUM(V43:V62)</f>
        <v>500.54793773855994</v>
      </c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</row>
    <row r="65" spans="8:143" x14ac:dyDescent="0.2"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</row>
    <row r="66" spans="8:143" x14ac:dyDescent="0.2">
      <c r="R66" s="1"/>
      <c r="S66" s="1"/>
      <c r="T66" s="1"/>
      <c r="U66" s="1"/>
      <c r="V66" s="1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</row>
    <row r="67" spans="8:143" x14ac:dyDescent="0.2">
      <c r="R67" s="1"/>
      <c r="S67" s="1"/>
      <c r="T67" s="1"/>
      <c r="U67" s="1"/>
      <c r="V67" s="1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</row>
    <row r="68" spans="8:143" x14ac:dyDescent="0.2">
      <c r="R68" s="1"/>
      <c r="S68" s="1"/>
      <c r="T68" s="1"/>
      <c r="U68" s="1"/>
      <c r="V68" s="1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</row>
    <row r="69" spans="8:143" x14ac:dyDescent="0.2">
      <c r="R69" s="1"/>
      <c r="S69" s="1"/>
      <c r="T69" s="1"/>
      <c r="U69" s="1"/>
      <c r="V69" s="1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</row>
    <row r="70" spans="8:143" ht="9.75" customHeight="1" x14ac:dyDescent="0.2">
      <c r="R70" s="1"/>
      <c r="S70" s="1"/>
      <c r="T70" s="1"/>
      <c r="U70" s="1"/>
      <c r="V70" s="1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</row>
    <row r="71" spans="8:143" x14ac:dyDescent="0.2">
      <c r="R71" s="1"/>
      <c r="S71" s="1"/>
      <c r="T71" s="1"/>
      <c r="U71" s="1"/>
      <c r="V71" s="1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</row>
    <row r="72" spans="8:143" x14ac:dyDescent="0.2">
      <c r="R72" s="1"/>
      <c r="S72" s="1"/>
      <c r="T72" s="1"/>
      <c r="U72" s="1"/>
      <c r="V72" s="1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</row>
    <row r="73" spans="8:143" x14ac:dyDescent="0.2">
      <c r="R73" s="1"/>
      <c r="S73" s="1"/>
      <c r="T73" s="1"/>
      <c r="U73" s="1"/>
      <c r="V73" s="1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</row>
    <row r="74" spans="8:143" hidden="1" x14ac:dyDescent="0.2">
      <c r="R74" s="1"/>
      <c r="S74" s="1"/>
      <c r="T74" s="1"/>
      <c r="U74" s="1"/>
      <c r="V74" s="1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</row>
    <row r="75" spans="8:143" hidden="1" x14ac:dyDescent="0.2">
      <c r="H75" s="126"/>
      <c r="I75" s="126" t="s">
        <v>32</v>
      </c>
      <c r="J75" s="126"/>
      <c r="K75" s="126" t="s">
        <v>33</v>
      </c>
      <c r="R75" s="1"/>
      <c r="S75" s="1"/>
      <c r="T75" s="1"/>
      <c r="U75" s="1"/>
      <c r="V75" s="1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</row>
    <row r="76" spans="8:143" hidden="1" x14ac:dyDescent="0.2">
      <c r="H76" s="126">
        <v>1</v>
      </c>
      <c r="I76" s="126"/>
      <c r="J76" s="126"/>
      <c r="K76" s="126"/>
      <c r="R76" s="1"/>
      <c r="S76" s="1"/>
      <c r="T76" s="1"/>
      <c r="U76" s="1"/>
      <c r="V76" s="1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</row>
    <row r="77" spans="8:143" hidden="1" x14ac:dyDescent="0.2">
      <c r="H77" s="126">
        <v>2</v>
      </c>
      <c r="I77" s="126"/>
      <c r="J77" s="126"/>
      <c r="K77" s="126"/>
      <c r="R77" s="1"/>
      <c r="S77" s="1"/>
      <c r="T77" s="1"/>
      <c r="U77" s="1"/>
      <c r="V77" s="1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</row>
    <row r="78" spans="8:143" hidden="1" x14ac:dyDescent="0.2">
      <c r="H78" s="126">
        <v>3</v>
      </c>
      <c r="I78" s="126">
        <v>1</v>
      </c>
      <c r="J78" s="126"/>
      <c r="K78" s="126"/>
      <c r="R78" s="1"/>
      <c r="S78" s="1"/>
      <c r="T78" s="1"/>
      <c r="U78" s="1"/>
      <c r="V78" s="1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</row>
    <row r="79" spans="8:143" hidden="1" x14ac:dyDescent="0.2">
      <c r="H79" s="126">
        <v>4</v>
      </c>
      <c r="I79" s="126"/>
      <c r="J79" s="126"/>
      <c r="K79" s="126"/>
      <c r="R79" s="1"/>
      <c r="S79" s="1"/>
      <c r="T79" s="1"/>
      <c r="U79" s="1"/>
      <c r="V79" s="1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</row>
    <row r="80" spans="8:143" hidden="1" x14ac:dyDescent="0.2">
      <c r="H80" s="126">
        <v>5</v>
      </c>
      <c r="I80" s="126"/>
      <c r="J80" s="126"/>
      <c r="K80" s="126"/>
      <c r="R80" s="1"/>
      <c r="S80" s="1"/>
      <c r="T80" s="1"/>
      <c r="U80" s="1"/>
      <c r="V80" s="1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</row>
    <row r="81" spans="8:143" hidden="1" x14ac:dyDescent="0.2">
      <c r="H81" s="126">
        <v>6</v>
      </c>
      <c r="I81" s="126">
        <v>2</v>
      </c>
      <c r="J81" s="126">
        <v>1</v>
      </c>
      <c r="K81" s="126"/>
      <c r="R81" s="1"/>
      <c r="S81" s="1"/>
      <c r="T81" s="1"/>
      <c r="U81" s="1"/>
      <c r="V81" s="1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</row>
    <row r="82" spans="8:143" hidden="1" x14ac:dyDescent="0.2">
      <c r="H82" s="126">
        <v>7</v>
      </c>
      <c r="I82" s="126"/>
      <c r="J82" s="126"/>
      <c r="K82" s="126"/>
      <c r="R82" s="1"/>
      <c r="S82" s="1"/>
      <c r="T82" s="1"/>
      <c r="U82" s="1"/>
      <c r="V82" s="1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</row>
    <row r="83" spans="8:143" hidden="1" x14ac:dyDescent="0.2">
      <c r="H83" s="126">
        <v>8</v>
      </c>
      <c r="I83" s="126"/>
      <c r="J83" s="126"/>
      <c r="K83" s="126"/>
      <c r="R83" s="1"/>
      <c r="S83" s="1"/>
      <c r="T83" s="1"/>
      <c r="U83" s="1"/>
      <c r="V83" s="1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</row>
    <row r="84" spans="8:143" hidden="1" x14ac:dyDescent="0.2">
      <c r="H84" s="126">
        <v>9</v>
      </c>
      <c r="I84" s="126">
        <v>3</v>
      </c>
      <c r="J84" s="126"/>
      <c r="K84" s="126"/>
      <c r="R84" s="1"/>
      <c r="S84" s="1"/>
      <c r="T84" s="1"/>
      <c r="U84" s="1"/>
      <c r="V84" s="1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</row>
    <row r="85" spans="8:143" hidden="1" x14ac:dyDescent="0.2">
      <c r="H85" s="126">
        <v>10</v>
      </c>
      <c r="I85" s="126"/>
      <c r="J85" s="126"/>
      <c r="K85" s="126"/>
      <c r="R85" s="1"/>
      <c r="S85" s="1"/>
      <c r="T85" s="1"/>
      <c r="U85" s="1"/>
      <c r="V85" s="1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</row>
    <row r="86" spans="8:143" hidden="1" x14ac:dyDescent="0.2">
      <c r="H86" s="126">
        <v>11</v>
      </c>
      <c r="I86" s="126"/>
      <c r="J86" s="126"/>
      <c r="K86" s="126"/>
      <c r="R86" s="1"/>
      <c r="S86" s="1"/>
      <c r="T86" s="1"/>
      <c r="U86" s="1"/>
      <c r="V86" s="1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</row>
    <row r="87" spans="8:143" hidden="1" x14ac:dyDescent="0.2">
      <c r="H87" s="126">
        <v>12</v>
      </c>
      <c r="I87" s="126">
        <v>4</v>
      </c>
      <c r="J87" s="126">
        <v>2</v>
      </c>
      <c r="K87" s="126"/>
      <c r="R87" s="1"/>
      <c r="S87" s="1"/>
      <c r="T87" s="1"/>
      <c r="U87" s="1"/>
      <c r="V87" s="1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</row>
    <row r="88" spans="8:143" hidden="1" x14ac:dyDescent="0.2">
      <c r="H88" s="126">
        <v>13</v>
      </c>
      <c r="I88" s="126"/>
      <c r="J88" s="126"/>
      <c r="K88" s="126"/>
      <c r="R88" s="1"/>
      <c r="S88" s="1"/>
      <c r="T88" s="1"/>
      <c r="U88" s="1"/>
      <c r="V88" s="1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</row>
    <row r="89" spans="8:143" hidden="1" x14ac:dyDescent="0.2">
      <c r="H89" s="126">
        <v>14</v>
      </c>
      <c r="I89" s="126"/>
      <c r="J89" s="126"/>
      <c r="K89" s="126"/>
      <c r="R89" s="1"/>
      <c r="S89" s="1"/>
      <c r="T89" s="1"/>
      <c r="U89" s="1"/>
      <c r="V89" s="1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</row>
    <row r="90" spans="8:143" hidden="1" x14ac:dyDescent="0.2">
      <c r="H90" s="126">
        <v>15</v>
      </c>
      <c r="I90" s="126">
        <v>5</v>
      </c>
      <c r="J90" s="126"/>
      <c r="K90" s="126"/>
      <c r="R90" s="1"/>
      <c r="S90" s="1"/>
      <c r="T90" s="1"/>
      <c r="U90" s="1"/>
      <c r="V90" s="1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</row>
    <row r="91" spans="8:143" hidden="1" x14ac:dyDescent="0.2">
      <c r="H91" s="126">
        <v>16</v>
      </c>
      <c r="I91" s="126"/>
      <c r="J91" s="126"/>
      <c r="K91" s="126"/>
      <c r="R91" s="1"/>
      <c r="S91" s="1"/>
      <c r="T91" s="1"/>
      <c r="U91" s="1"/>
      <c r="V91" s="1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</row>
    <row r="92" spans="8:143" hidden="1" x14ac:dyDescent="0.2">
      <c r="H92" s="126">
        <v>17</v>
      </c>
      <c r="I92" s="126"/>
      <c r="J92" s="126"/>
      <c r="K92" s="126"/>
      <c r="R92" s="1"/>
      <c r="S92" s="1"/>
      <c r="T92" s="1"/>
      <c r="U92" s="1"/>
      <c r="V92" s="1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</row>
    <row r="93" spans="8:143" hidden="1" x14ac:dyDescent="0.2">
      <c r="H93" s="126">
        <v>18</v>
      </c>
      <c r="I93" s="126">
        <v>6</v>
      </c>
      <c r="J93" s="126">
        <v>3</v>
      </c>
      <c r="K93" s="126"/>
      <c r="R93" s="1"/>
      <c r="S93" s="1"/>
      <c r="T93" s="1"/>
      <c r="U93" s="1"/>
      <c r="V93" s="1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</row>
    <row r="94" spans="8:143" hidden="1" x14ac:dyDescent="0.2">
      <c r="H94" s="126">
        <v>19</v>
      </c>
      <c r="I94" s="126"/>
      <c r="J94" s="126"/>
      <c r="K94" s="126"/>
      <c r="R94" s="1"/>
      <c r="S94" s="1"/>
      <c r="T94" s="1"/>
      <c r="U94" s="1"/>
      <c r="V94" s="1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</row>
    <row r="95" spans="8:143" hidden="1" x14ac:dyDescent="0.2">
      <c r="H95" s="126">
        <v>20</v>
      </c>
      <c r="I95" s="126"/>
      <c r="J95" s="126"/>
      <c r="K95" s="126"/>
      <c r="R95" s="1"/>
      <c r="S95" s="1"/>
      <c r="T95" s="1"/>
      <c r="U95" s="1"/>
      <c r="V95" s="1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</row>
    <row r="96" spans="8:143" hidden="1" x14ac:dyDescent="0.2">
      <c r="H96" s="126">
        <v>21</v>
      </c>
      <c r="I96" s="126">
        <v>7</v>
      </c>
      <c r="J96" s="126"/>
      <c r="K96" s="126"/>
      <c r="R96" s="1"/>
      <c r="S96" s="1"/>
      <c r="T96" s="1"/>
      <c r="U96" s="1"/>
      <c r="V96" s="1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</row>
    <row r="97" spans="8:143" hidden="1" x14ac:dyDescent="0.2">
      <c r="H97" s="126">
        <v>22</v>
      </c>
      <c r="I97" s="126"/>
      <c r="J97" s="126"/>
      <c r="K97" s="126"/>
      <c r="R97" s="1"/>
      <c r="S97" s="1"/>
      <c r="T97" s="1"/>
      <c r="U97" s="1"/>
      <c r="V97" s="1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</row>
    <row r="98" spans="8:143" hidden="1" x14ac:dyDescent="0.2">
      <c r="H98" s="126">
        <v>23</v>
      </c>
      <c r="I98" s="126"/>
      <c r="J98" s="126"/>
      <c r="K98" s="126"/>
      <c r="R98" s="1"/>
      <c r="S98" s="1"/>
      <c r="T98" s="1"/>
      <c r="U98" s="1"/>
      <c r="V98" s="1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</row>
    <row r="99" spans="8:143" hidden="1" x14ac:dyDescent="0.2">
      <c r="H99" s="126">
        <v>24</v>
      </c>
      <c r="I99" s="126">
        <v>8</v>
      </c>
      <c r="J99" s="126">
        <v>4</v>
      </c>
      <c r="K99" s="126"/>
      <c r="R99" s="1"/>
      <c r="S99" s="1"/>
      <c r="T99" s="1"/>
      <c r="U99" s="1"/>
      <c r="V99" s="1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</row>
    <row r="100" spans="8:143" hidden="1" x14ac:dyDescent="0.2">
      <c r="H100" s="126">
        <v>25</v>
      </c>
      <c r="I100" s="126"/>
      <c r="J100" s="126"/>
      <c r="K100" s="126"/>
      <c r="R100" s="1"/>
      <c r="S100" s="1"/>
      <c r="T100" s="1"/>
      <c r="U100" s="1"/>
      <c r="V100" s="1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</row>
    <row r="101" spans="8:143" hidden="1" x14ac:dyDescent="0.2">
      <c r="H101" s="126">
        <v>26</v>
      </c>
      <c r="I101" s="126"/>
      <c r="J101" s="126"/>
      <c r="K101" s="126"/>
      <c r="R101" s="1"/>
      <c r="S101" s="1"/>
      <c r="T101" s="1"/>
      <c r="U101" s="1"/>
      <c r="V101" s="1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</row>
    <row r="102" spans="8:143" hidden="1" x14ac:dyDescent="0.2">
      <c r="H102" s="126">
        <v>27</v>
      </c>
      <c r="I102" s="126">
        <v>9</v>
      </c>
      <c r="J102" s="126"/>
      <c r="K102" s="126"/>
      <c r="R102" s="1"/>
      <c r="S102" s="1"/>
      <c r="T102" s="1"/>
      <c r="U102" s="1"/>
      <c r="V102" s="1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</row>
    <row r="103" spans="8:143" hidden="1" x14ac:dyDescent="0.2">
      <c r="H103" s="126">
        <v>28</v>
      </c>
      <c r="I103" s="126"/>
      <c r="J103" s="126"/>
      <c r="K103" s="126"/>
      <c r="R103" s="1"/>
      <c r="S103" s="1"/>
      <c r="T103" s="1"/>
      <c r="U103" s="1"/>
      <c r="V103" s="1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</row>
    <row r="104" spans="8:143" hidden="1" x14ac:dyDescent="0.2">
      <c r="H104" s="126">
        <v>29</v>
      </c>
      <c r="I104" s="126"/>
      <c r="J104" s="126"/>
      <c r="K104" s="126"/>
      <c r="R104" s="1"/>
      <c r="S104" s="1"/>
      <c r="T104" s="1"/>
      <c r="U104" s="1"/>
      <c r="V104" s="1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</row>
    <row r="105" spans="8:143" hidden="1" x14ac:dyDescent="0.2">
      <c r="H105" s="126">
        <v>30</v>
      </c>
      <c r="I105" s="126">
        <v>10</v>
      </c>
      <c r="J105" s="126">
        <v>5</v>
      </c>
      <c r="K105" s="126"/>
      <c r="R105" s="1"/>
      <c r="S105" s="1"/>
      <c r="T105" s="1"/>
      <c r="U105" s="1"/>
      <c r="V105" s="1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</row>
    <row r="106" spans="8:143" hidden="1" x14ac:dyDescent="0.2">
      <c r="H106" s="126">
        <v>31</v>
      </c>
      <c r="I106" s="126"/>
      <c r="J106" s="126"/>
      <c r="K106" s="126"/>
      <c r="R106" s="1"/>
      <c r="S106" s="1"/>
      <c r="T106" s="1"/>
      <c r="U106" s="1"/>
      <c r="V106" s="1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</row>
    <row r="107" spans="8:143" hidden="1" x14ac:dyDescent="0.2">
      <c r="H107" s="126">
        <v>32</v>
      </c>
      <c r="I107" s="126"/>
      <c r="J107" s="126"/>
      <c r="K107" s="126"/>
      <c r="R107" s="1"/>
      <c r="S107" s="1"/>
      <c r="T107" s="1"/>
      <c r="U107" s="1"/>
      <c r="V107" s="1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</row>
    <row r="108" spans="8:143" hidden="1" x14ac:dyDescent="0.2">
      <c r="H108" s="126">
        <v>33</v>
      </c>
      <c r="I108" s="126">
        <v>11</v>
      </c>
      <c r="J108" s="126"/>
      <c r="K108" s="126"/>
      <c r="R108" s="1"/>
      <c r="S108" s="1"/>
      <c r="T108" s="1"/>
      <c r="U108" s="1"/>
      <c r="V108" s="1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</row>
    <row r="109" spans="8:143" hidden="1" x14ac:dyDescent="0.2">
      <c r="H109" s="126">
        <v>34</v>
      </c>
      <c r="I109" s="126"/>
      <c r="J109" s="126"/>
      <c r="K109" s="126"/>
      <c r="R109" s="1"/>
      <c r="S109" s="1"/>
      <c r="T109" s="1"/>
      <c r="U109" s="1"/>
      <c r="V109" s="1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</row>
    <row r="110" spans="8:143" hidden="1" x14ac:dyDescent="0.2">
      <c r="H110" s="126">
        <v>35</v>
      </c>
      <c r="I110" s="126"/>
      <c r="J110" s="126"/>
      <c r="K110" s="126"/>
      <c r="R110" s="1"/>
      <c r="S110" s="1"/>
      <c r="T110" s="1"/>
      <c r="U110" s="1"/>
      <c r="V110" s="1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</row>
    <row r="111" spans="8:143" hidden="1" x14ac:dyDescent="0.2">
      <c r="H111" s="126">
        <v>36</v>
      </c>
      <c r="I111" s="126">
        <v>12</v>
      </c>
      <c r="J111" s="126">
        <v>6</v>
      </c>
      <c r="K111" s="126">
        <v>1</v>
      </c>
      <c r="R111" s="1"/>
      <c r="S111" s="1"/>
      <c r="T111" s="1"/>
      <c r="U111" s="1"/>
      <c r="V111" s="1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</row>
    <row r="112" spans="8:143" hidden="1" x14ac:dyDescent="0.2">
      <c r="H112" s="126">
        <v>37</v>
      </c>
      <c r="I112" s="126"/>
      <c r="J112" s="126"/>
      <c r="K112" s="126"/>
      <c r="R112" s="1"/>
      <c r="S112" s="1"/>
      <c r="T112" s="1"/>
      <c r="U112" s="1"/>
      <c r="V112" s="1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</row>
    <row r="113" spans="8:143" hidden="1" x14ac:dyDescent="0.2">
      <c r="H113" s="126">
        <v>38</v>
      </c>
      <c r="I113" s="126"/>
      <c r="J113" s="126"/>
      <c r="K113" s="126"/>
      <c r="R113" s="1"/>
      <c r="S113" s="1"/>
      <c r="T113" s="1"/>
      <c r="U113" s="1"/>
      <c r="V113" s="1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</row>
    <row r="114" spans="8:143" hidden="1" x14ac:dyDescent="0.2">
      <c r="H114" s="126">
        <v>39</v>
      </c>
      <c r="I114" s="126">
        <v>13</v>
      </c>
      <c r="J114" s="126"/>
      <c r="K114" s="126"/>
      <c r="R114" s="1"/>
      <c r="S114" s="1"/>
      <c r="T114" s="1"/>
      <c r="U114" s="1"/>
      <c r="V114" s="1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</row>
    <row r="115" spans="8:143" hidden="1" x14ac:dyDescent="0.2">
      <c r="H115" s="126">
        <v>40</v>
      </c>
      <c r="I115" s="126"/>
      <c r="J115" s="126"/>
      <c r="K115" s="126"/>
      <c r="R115" s="1"/>
      <c r="S115" s="1"/>
      <c r="T115" s="1"/>
      <c r="U115" s="1"/>
      <c r="V115" s="1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</row>
    <row r="116" spans="8:143" hidden="1" x14ac:dyDescent="0.2">
      <c r="H116" s="126">
        <v>41</v>
      </c>
      <c r="I116" s="126"/>
      <c r="J116" s="126"/>
      <c r="K116" s="126"/>
      <c r="R116" s="1"/>
      <c r="S116" s="1"/>
      <c r="T116" s="1"/>
      <c r="U116" s="1"/>
      <c r="V116" s="1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</row>
    <row r="117" spans="8:143" hidden="1" x14ac:dyDescent="0.2">
      <c r="H117" s="126">
        <v>42</v>
      </c>
      <c r="I117" s="126">
        <v>14</v>
      </c>
      <c r="J117" s="126">
        <v>7</v>
      </c>
      <c r="K117" s="126">
        <v>2</v>
      </c>
      <c r="R117" s="1"/>
      <c r="S117" s="1"/>
      <c r="T117" s="1"/>
      <c r="U117" s="1"/>
      <c r="V117" s="1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</row>
    <row r="118" spans="8:143" hidden="1" x14ac:dyDescent="0.2">
      <c r="H118" s="126">
        <v>43</v>
      </c>
      <c r="I118" s="126"/>
      <c r="J118" s="126"/>
      <c r="K118" s="126"/>
      <c r="R118" s="1"/>
      <c r="S118" s="1"/>
      <c r="T118" s="1"/>
      <c r="U118" s="1"/>
      <c r="V118" s="1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</row>
    <row r="119" spans="8:143" hidden="1" x14ac:dyDescent="0.2">
      <c r="H119" s="126">
        <v>44</v>
      </c>
      <c r="I119" s="126"/>
      <c r="J119" s="126"/>
      <c r="K119" s="126"/>
      <c r="R119" s="1"/>
      <c r="S119" s="1"/>
      <c r="T119" s="1"/>
      <c r="U119" s="1"/>
      <c r="V119" s="1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</row>
    <row r="120" spans="8:143" hidden="1" x14ac:dyDescent="0.2">
      <c r="H120" s="126">
        <v>45</v>
      </c>
      <c r="I120" s="126">
        <v>15</v>
      </c>
      <c r="J120" s="126"/>
      <c r="K120" s="126"/>
      <c r="R120" s="1"/>
      <c r="S120" s="1"/>
      <c r="T120" s="1"/>
      <c r="U120" s="1"/>
      <c r="V120" s="1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</row>
    <row r="121" spans="8:143" hidden="1" x14ac:dyDescent="0.2">
      <c r="H121" s="126">
        <v>46</v>
      </c>
      <c r="I121" s="126"/>
      <c r="J121" s="126"/>
      <c r="K121" s="126"/>
      <c r="R121" s="1"/>
      <c r="S121" s="1"/>
      <c r="T121" s="1"/>
      <c r="U121" s="1"/>
      <c r="V121" s="1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</row>
    <row r="122" spans="8:143" hidden="1" x14ac:dyDescent="0.2">
      <c r="H122" s="126">
        <v>47</v>
      </c>
      <c r="I122" s="126"/>
      <c r="J122" s="126"/>
      <c r="K122" s="126"/>
      <c r="R122" s="1"/>
      <c r="S122" s="1"/>
      <c r="T122" s="1"/>
      <c r="U122" s="1"/>
      <c r="V122" s="1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</row>
    <row r="123" spans="8:143" hidden="1" x14ac:dyDescent="0.2">
      <c r="H123" s="126">
        <v>48</v>
      </c>
      <c r="I123" s="126">
        <v>16</v>
      </c>
      <c r="J123" s="126">
        <v>8</v>
      </c>
      <c r="K123" s="126">
        <v>3</v>
      </c>
      <c r="R123" s="1"/>
      <c r="S123" s="1"/>
      <c r="T123" s="1"/>
      <c r="U123" s="1"/>
      <c r="V123" s="1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</row>
    <row r="124" spans="8:143" hidden="1" x14ac:dyDescent="0.2">
      <c r="H124" s="126">
        <v>49</v>
      </c>
      <c r="I124" s="126"/>
      <c r="J124" s="126"/>
      <c r="K124" s="126"/>
      <c r="R124" s="1"/>
      <c r="S124" s="1"/>
      <c r="T124" s="1"/>
      <c r="U124" s="1"/>
      <c r="V124" s="1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</row>
    <row r="125" spans="8:143" hidden="1" x14ac:dyDescent="0.2">
      <c r="H125" s="126">
        <v>50</v>
      </c>
      <c r="I125" s="126"/>
      <c r="J125" s="126"/>
      <c r="K125" s="126"/>
      <c r="R125" s="1"/>
      <c r="S125" s="1"/>
      <c r="T125" s="1"/>
      <c r="U125" s="1"/>
      <c r="V125" s="1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</row>
    <row r="126" spans="8:143" hidden="1" x14ac:dyDescent="0.2">
      <c r="H126" s="126">
        <v>51</v>
      </c>
      <c r="I126" s="126">
        <v>17</v>
      </c>
      <c r="J126" s="126"/>
      <c r="K126" s="126"/>
      <c r="R126" s="1"/>
      <c r="S126" s="1"/>
      <c r="T126" s="1"/>
      <c r="U126" s="1"/>
      <c r="V126" s="1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</row>
    <row r="127" spans="8:143" hidden="1" x14ac:dyDescent="0.2">
      <c r="H127" s="126">
        <v>52</v>
      </c>
      <c r="I127" s="126"/>
      <c r="J127" s="126"/>
      <c r="K127" s="126"/>
      <c r="R127" s="1"/>
      <c r="S127" s="1"/>
      <c r="T127" s="1"/>
      <c r="U127" s="1"/>
      <c r="V127" s="1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</row>
    <row r="128" spans="8:143" hidden="1" x14ac:dyDescent="0.2">
      <c r="H128" s="126">
        <v>53</v>
      </c>
      <c r="I128" s="126"/>
      <c r="J128" s="126"/>
      <c r="K128" s="126"/>
      <c r="R128" s="1"/>
      <c r="S128" s="1"/>
      <c r="T128" s="1"/>
      <c r="U128" s="1"/>
      <c r="V128" s="1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</row>
    <row r="129" spans="8:143" hidden="1" x14ac:dyDescent="0.2">
      <c r="H129" s="126">
        <v>54</v>
      </c>
      <c r="I129" s="126">
        <v>18</v>
      </c>
      <c r="J129" s="126">
        <v>9</v>
      </c>
      <c r="K129" s="126">
        <v>4</v>
      </c>
      <c r="R129" s="1"/>
      <c r="S129" s="1"/>
      <c r="T129" s="1"/>
      <c r="U129" s="1"/>
      <c r="V129" s="1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</row>
    <row r="130" spans="8:143" hidden="1" x14ac:dyDescent="0.2">
      <c r="H130" s="126">
        <v>55</v>
      </c>
      <c r="I130" s="126"/>
      <c r="J130" s="126"/>
      <c r="K130" s="126"/>
      <c r="R130" s="1"/>
      <c r="S130" s="1"/>
      <c r="T130" s="1"/>
      <c r="U130" s="1"/>
      <c r="V130" s="1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</row>
    <row r="131" spans="8:143" hidden="1" x14ac:dyDescent="0.2">
      <c r="H131" s="126">
        <v>56</v>
      </c>
      <c r="I131" s="126"/>
      <c r="J131" s="126"/>
      <c r="K131" s="126"/>
      <c r="R131" s="1"/>
      <c r="S131" s="1"/>
      <c r="T131" s="1"/>
      <c r="U131" s="1"/>
      <c r="V131" s="1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</row>
    <row r="132" spans="8:143" hidden="1" x14ac:dyDescent="0.2">
      <c r="H132" s="126">
        <v>57</v>
      </c>
      <c r="I132" s="126">
        <v>19</v>
      </c>
      <c r="J132" s="126"/>
      <c r="K132" s="126"/>
      <c r="R132" s="1"/>
      <c r="S132" s="1"/>
      <c r="T132" s="1"/>
      <c r="U132" s="1"/>
      <c r="V132" s="1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</row>
    <row r="133" spans="8:143" hidden="1" x14ac:dyDescent="0.2">
      <c r="H133" s="126">
        <v>58</v>
      </c>
      <c r="I133" s="126"/>
      <c r="J133" s="126"/>
      <c r="K133" s="126"/>
      <c r="R133" s="1"/>
      <c r="S133" s="1"/>
      <c r="T133" s="1"/>
      <c r="U133" s="1"/>
      <c r="V133" s="1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</row>
    <row r="134" spans="8:143" hidden="1" x14ac:dyDescent="0.2">
      <c r="H134" s="126">
        <v>59</v>
      </c>
      <c r="I134" s="126"/>
      <c r="J134" s="126"/>
      <c r="K134" s="126"/>
      <c r="R134" s="1"/>
      <c r="S134" s="1"/>
      <c r="T134" s="1"/>
      <c r="U134" s="1"/>
      <c r="V134" s="1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</row>
    <row r="135" spans="8:143" hidden="1" x14ac:dyDescent="0.2">
      <c r="H135" s="126">
        <v>60</v>
      </c>
      <c r="I135" s="126">
        <v>20</v>
      </c>
      <c r="J135" s="126">
        <v>10</v>
      </c>
      <c r="K135" s="126">
        <v>5</v>
      </c>
      <c r="R135" s="1"/>
      <c r="S135" s="1"/>
      <c r="T135" s="1"/>
      <c r="U135" s="1"/>
      <c r="V135" s="1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</row>
    <row r="136" spans="8:143" hidden="1" x14ac:dyDescent="0.2">
      <c r="R136" s="1"/>
      <c r="S136" s="1"/>
      <c r="T136" s="1"/>
      <c r="U136" s="1"/>
      <c r="V136" s="1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</row>
    <row r="137" spans="8:143" x14ac:dyDescent="0.2">
      <c r="R137" s="1"/>
      <c r="S137" s="1"/>
      <c r="T137" s="1"/>
      <c r="U137" s="1"/>
      <c r="V137" s="1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</row>
    <row r="138" spans="8:143" x14ac:dyDescent="0.2">
      <c r="R138" s="1"/>
      <c r="S138" s="1"/>
      <c r="T138" s="1"/>
      <c r="U138" s="1"/>
      <c r="V138" s="1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</row>
    <row r="139" spans="8:143" x14ac:dyDescent="0.2">
      <c r="R139" s="1"/>
      <c r="S139" s="1"/>
      <c r="T139" s="1"/>
      <c r="U139" s="1"/>
      <c r="V139" s="1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</row>
    <row r="140" spans="8:143" x14ac:dyDescent="0.2">
      <c r="R140" s="1"/>
      <c r="S140" s="1"/>
      <c r="T140" s="1"/>
      <c r="U140" s="1"/>
      <c r="V140" s="1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</row>
    <row r="141" spans="8:143" x14ac:dyDescent="0.2">
      <c r="R141" s="1"/>
      <c r="S141" s="1"/>
      <c r="T141" s="1"/>
      <c r="U141" s="1"/>
      <c r="V141" s="1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</row>
    <row r="142" spans="8:143" x14ac:dyDescent="0.2">
      <c r="R142" s="1"/>
      <c r="S142" s="1"/>
      <c r="T142" s="1"/>
      <c r="U142" s="1"/>
      <c r="V142" s="1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</row>
    <row r="143" spans="8:143" x14ac:dyDescent="0.2">
      <c r="R143" s="1"/>
      <c r="S143" s="1"/>
      <c r="T143" s="1"/>
      <c r="U143" s="1"/>
      <c r="V143" s="1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</row>
    <row r="144" spans="8:143" x14ac:dyDescent="0.2">
      <c r="R144" s="1"/>
      <c r="S144" s="1"/>
      <c r="T144" s="1"/>
      <c r="U144" s="1"/>
      <c r="V144" s="1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</row>
    <row r="145" spans="18:143" x14ac:dyDescent="0.2">
      <c r="R145" s="1"/>
      <c r="S145" s="1"/>
      <c r="T145" s="1"/>
      <c r="U145" s="1"/>
      <c r="V145" s="1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</row>
    <row r="146" spans="18:143" x14ac:dyDescent="0.2">
      <c r="R146" s="1"/>
      <c r="S146" s="1"/>
      <c r="T146" s="1"/>
      <c r="U146" s="1"/>
      <c r="V146" s="1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</row>
    <row r="147" spans="18:143" x14ac:dyDescent="0.2">
      <c r="R147" s="1"/>
      <c r="S147" s="1"/>
      <c r="T147" s="1"/>
      <c r="U147" s="1"/>
      <c r="V147" s="1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</row>
    <row r="148" spans="18:143" x14ac:dyDescent="0.2">
      <c r="R148" s="1"/>
      <c r="S148" s="1"/>
      <c r="T148" s="1"/>
      <c r="U148" s="1"/>
      <c r="V148" s="1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</row>
    <row r="149" spans="18:143" x14ac:dyDescent="0.2">
      <c r="R149" s="1"/>
      <c r="S149" s="1"/>
      <c r="T149" s="1"/>
      <c r="U149" s="1"/>
      <c r="V149" s="1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</row>
    <row r="150" spans="18:143" x14ac:dyDescent="0.2">
      <c r="R150" s="1"/>
      <c r="S150" s="1"/>
      <c r="T150" s="1"/>
      <c r="U150" s="1"/>
      <c r="V150" s="1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</row>
    <row r="151" spans="18:143" x14ac:dyDescent="0.2">
      <c r="R151" s="1"/>
      <c r="S151" s="1"/>
      <c r="T151" s="1"/>
      <c r="U151" s="1"/>
      <c r="V151" s="1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</row>
    <row r="152" spans="18:143" x14ac:dyDescent="0.2">
      <c r="R152" s="1"/>
      <c r="S152" s="1"/>
      <c r="T152" s="1"/>
      <c r="U152" s="1"/>
      <c r="V152" s="1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</row>
    <row r="153" spans="18:143" x14ac:dyDescent="0.2">
      <c r="R153" s="1"/>
      <c r="S153" s="1"/>
      <c r="T153" s="1"/>
      <c r="U153" s="1"/>
      <c r="V153" s="1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</row>
    <row r="154" spans="18:143" x14ac:dyDescent="0.2">
      <c r="R154" s="1"/>
      <c r="S154" s="1"/>
      <c r="T154" s="1"/>
      <c r="U154" s="1"/>
      <c r="V154" s="1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</row>
    <row r="155" spans="18:143" x14ac:dyDescent="0.2">
      <c r="R155" s="1"/>
      <c r="S155" s="1"/>
      <c r="T155" s="1"/>
      <c r="U155" s="1"/>
      <c r="V155" s="1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</row>
    <row r="156" spans="18:143" x14ac:dyDescent="0.2">
      <c r="R156" s="1"/>
      <c r="S156" s="1"/>
      <c r="T156" s="1"/>
      <c r="U156" s="1"/>
      <c r="V156" s="1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</row>
    <row r="157" spans="18:143" x14ac:dyDescent="0.2">
      <c r="R157" s="1"/>
      <c r="S157" s="1"/>
      <c r="T157" s="1"/>
      <c r="U157" s="1"/>
      <c r="V157" s="1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</row>
    <row r="158" spans="18:143" x14ac:dyDescent="0.2">
      <c r="R158" s="1"/>
      <c r="S158" s="1"/>
      <c r="T158" s="1"/>
      <c r="U158" s="1"/>
      <c r="V158" s="1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</row>
    <row r="159" spans="18:143" x14ac:dyDescent="0.2">
      <c r="R159" s="1"/>
      <c r="S159" s="1"/>
      <c r="T159" s="1"/>
      <c r="U159" s="1"/>
      <c r="V159" s="1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</row>
    <row r="160" spans="18:143" x14ac:dyDescent="0.2">
      <c r="R160" s="1"/>
      <c r="S160" s="1"/>
      <c r="T160" s="1"/>
      <c r="U160" s="1"/>
      <c r="V160" s="1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</row>
    <row r="161" spans="18:143" x14ac:dyDescent="0.2">
      <c r="R161" s="1"/>
      <c r="S161" s="1"/>
      <c r="T161" s="1"/>
      <c r="U161" s="1"/>
      <c r="V161" s="1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</row>
    <row r="162" spans="18:143" x14ac:dyDescent="0.2">
      <c r="R162" s="1"/>
      <c r="S162" s="1"/>
      <c r="T162" s="1"/>
      <c r="U162" s="1"/>
      <c r="V162" s="1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</row>
    <row r="163" spans="18:143" x14ac:dyDescent="0.2">
      <c r="R163" s="1"/>
      <c r="S163" s="1"/>
      <c r="T163" s="1"/>
      <c r="U163" s="1"/>
      <c r="V163" s="1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</row>
    <row r="164" spans="18:143" x14ac:dyDescent="0.2">
      <c r="R164" s="1"/>
      <c r="S164" s="1"/>
      <c r="T164" s="1"/>
      <c r="U164" s="1"/>
      <c r="V164" s="1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</row>
    <row r="165" spans="18:143" x14ac:dyDescent="0.2">
      <c r="R165" s="1"/>
      <c r="S165" s="1"/>
      <c r="T165" s="1"/>
      <c r="U165" s="1"/>
      <c r="V165" s="1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</row>
    <row r="166" spans="18:143" x14ac:dyDescent="0.2">
      <c r="R166" s="1"/>
      <c r="S166" s="1"/>
      <c r="T166" s="1"/>
      <c r="U166" s="1"/>
      <c r="V166" s="1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</row>
    <row r="167" spans="18:143" x14ac:dyDescent="0.2">
      <c r="R167" s="1"/>
      <c r="S167" s="1"/>
      <c r="T167" s="1"/>
      <c r="U167" s="1"/>
      <c r="V167" s="1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</row>
    <row r="168" spans="18:143" x14ac:dyDescent="0.2">
      <c r="R168" s="1"/>
      <c r="S168" s="1"/>
      <c r="T168" s="1"/>
      <c r="U168" s="1"/>
      <c r="V168" s="1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</row>
    <row r="169" spans="18:143" x14ac:dyDescent="0.2">
      <c r="R169" s="1"/>
      <c r="S169" s="1"/>
      <c r="T169" s="1"/>
      <c r="U169" s="1"/>
      <c r="V169" s="1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</row>
    <row r="170" spans="18:143" x14ac:dyDescent="0.2">
      <c r="R170" s="1"/>
      <c r="S170" s="1"/>
      <c r="T170" s="1"/>
      <c r="U170" s="1"/>
      <c r="V170" s="1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</row>
    <row r="171" spans="18:143" x14ac:dyDescent="0.2">
      <c r="R171" s="1"/>
      <c r="S171" s="1"/>
      <c r="T171" s="1"/>
      <c r="U171" s="1"/>
      <c r="V171" s="1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</row>
    <row r="172" spans="18:143" x14ac:dyDescent="0.2">
      <c r="R172" s="1"/>
      <c r="S172" s="1"/>
      <c r="T172" s="1"/>
      <c r="U172" s="1"/>
      <c r="V172" s="1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</row>
    <row r="173" spans="18:143" x14ac:dyDescent="0.2">
      <c r="R173" s="1"/>
      <c r="S173" s="1"/>
      <c r="T173" s="1"/>
      <c r="U173" s="1"/>
      <c r="V173" s="1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</row>
    <row r="174" spans="18:143" x14ac:dyDescent="0.2">
      <c r="R174" s="1"/>
      <c r="S174" s="1"/>
      <c r="T174" s="1"/>
      <c r="U174" s="1"/>
      <c r="V174" s="1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</row>
    <row r="175" spans="18:143" x14ac:dyDescent="0.2">
      <c r="R175" s="1"/>
      <c r="S175" s="1"/>
      <c r="T175" s="1"/>
      <c r="U175" s="1"/>
      <c r="V175" s="1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</row>
    <row r="176" spans="18:143" x14ac:dyDescent="0.2">
      <c r="R176" s="1"/>
      <c r="S176" s="1"/>
      <c r="T176" s="1"/>
      <c r="U176" s="1"/>
      <c r="V176" s="1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</row>
    <row r="177" spans="18:143" x14ac:dyDescent="0.2">
      <c r="R177" s="1"/>
      <c r="S177" s="1"/>
      <c r="T177" s="1"/>
      <c r="U177" s="1"/>
      <c r="V177" s="1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</row>
    <row r="178" spans="18:143" x14ac:dyDescent="0.2">
      <c r="R178" s="1"/>
      <c r="S178" s="1"/>
      <c r="T178" s="1"/>
      <c r="U178" s="1"/>
      <c r="V178" s="1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</row>
    <row r="179" spans="18:143" x14ac:dyDescent="0.2">
      <c r="R179" s="1"/>
      <c r="S179" s="1"/>
      <c r="T179" s="1"/>
      <c r="U179" s="1"/>
      <c r="V179" s="1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</row>
    <row r="180" spans="18:143" x14ac:dyDescent="0.2">
      <c r="R180" s="1"/>
      <c r="S180" s="1"/>
      <c r="T180" s="1"/>
      <c r="U180" s="1"/>
      <c r="V180" s="1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</row>
    <row r="181" spans="18:143" x14ac:dyDescent="0.2">
      <c r="R181" s="1"/>
      <c r="S181" s="1"/>
      <c r="T181" s="1"/>
      <c r="U181" s="1"/>
      <c r="V181" s="1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</row>
    <row r="182" spans="18:143" x14ac:dyDescent="0.2">
      <c r="R182" s="1"/>
      <c r="S182" s="1"/>
      <c r="T182" s="1"/>
      <c r="U182" s="1"/>
      <c r="V182" s="1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</row>
    <row r="183" spans="18:143" x14ac:dyDescent="0.2">
      <c r="R183" s="1"/>
      <c r="S183" s="1"/>
      <c r="T183" s="1"/>
      <c r="U183" s="1"/>
      <c r="V183" s="1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</row>
    <row r="184" spans="18:143" x14ac:dyDescent="0.2">
      <c r="R184" s="1"/>
      <c r="S184" s="1"/>
      <c r="T184" s="1"/>
      <c r="U184" s="1"/>
      <c r="V184" s="1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</row>
    <row r="185" spans="18:143" x14ac:dyDescent="0.2">
      <c r="R185" s="1"/>
      <c r="S185" s="1"/>
      <c r="T185" s="1"/>
      <c r="U185" s="1"/>
      <c r="V185" s="1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</row>
    <row r="186" spans="18:143" x14ac:dyDescent="0.2">
      <c r="R186" s="1"/>
      <c r="S186" s="1"/>
      <c r="T186" s="1"/>
      <c r="U186" s="1"/>
      <c r="V186" s="1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</row>
    <row r="187" spans="18:143" x14ac:dyDescent="0.2">
      <c r="R187" s="1"/>
      <c r="S187" s="1"/>
      <c r="T187" s="1"/>
      <c r="U187" s="1"/>
      <c r="V187" s="1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</row>
    <row r="188" spans="18:143" x14ac:dyDescent="0.2">
      <c r="R188" s="1"/>
      <c r="S188" s="1"/>
      <c r="T188" s="1"/>
      <c r="U188" s="1"/>
      <c r="V188" s="1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</row>
    <row r="189" spans="18:143" x14ac:dyDescent="0.2">
      <c r="R189" s="1"/>
      <c r="S189" s="1"/>
      <c r="T189" s="1"/>
      <c r="U189" s="1"/>
      <c r="V189" s="1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</row>
    <row r="190" spans="18:143" x14ac:dyDescent="0.2">
      <c r="R190" s="1"/>
      <c r="S190" s="1"/>
      <c r="T190" s="1"/>
      <c r="U190" s="1"/>
      <c r="V190" s="1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</row>
    <row r="191" spans="18:143" x14ac:dyDescent="0.2">
      <c r="R191" s="1"/>
      <c r="S191" s="1"/>
      <c r="T191" s="1"/>
      <c r="U191" s="1"/>
      <c r="V191" s="1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</row>
    <row r="192" spans="18:143" x14ac:dyDescent="0.2">
      <c r="R192" s="1"/>
      <c r="S192" s="1"/>
      <c r="T192" s="1"/>
      <c r="U192" s="1"/>
      <c r="V192" s="1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</row>
    <row r="193" spans="18:143" x14ac:dyDescent="0.2">
      <c r="R193" s="1"/>
      <c r="S193" s="1"/>
      <c r="T193" s="1"/>
      <c r="U193" s="1"/>
      <c r="V193" s="1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</row>
    <row r="194" spans="18:143" x14ac:dyDescent="0.2">
      <c r="R194" s="1"/>
      <c r="S194" s="1"/>
      <c r="T194" s="1"/>
      <c r="U194" s="1"/>
      <c r="V194" s="1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</row>
    <row r="195" spans="18:143" x14ac:dyDescent="0.2">
      <c r="R195" s="1"/>
      <c r="S195" s="1"/>
      <c r="T195" s="1"/>
      <c r="U195" s="1"/>
      <c r="V195" s="1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</row>
    <row r="196" spans="18:143" x14ac:dyDescent="0.2">
      <c r="R196" s="1"/>
      <c r="S196" s="1"/>
      <c r="T196" s="1"/>
      <c r="U196" s="1"/>
      <c r="V196" s="1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</row>
    <row r="197" spans="18:143" x14ac:dyDescent="0.2">
      <c r="R197" s="1"/>
      <c r="S197" s="1"/>
      <c r="T197" s="1"/>
      <c r="U197" s="1"/>
      <c r="V197" s="1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</row>
    <row r="198" spans="18:143" x14ac:dyDescent="0.2">
      <c r="R198" s="1"/>
      <c r="S198" s="1"/>
      <c r="T198" s="1"/>
      <c r="U198" s="1"/>
      <c r="V198" s="1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</row>
    <row r="199" spans="18:143" x14ac:dyDescent="0.2">
      <c r="R199" s="1"/>
      <c r="S199" s="1"/>
      <c r="T199" s="1"/>
      <c r="U199" s="1"/>
      <c r="V199" s="1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</row>
    <row r="200" spans="18:143" x14ac:dyDescent="0.2">
      <c r="R200" s="1"/>
      <c r="S200" s="1"/>
      <c r="T200" s="1"/>
      <c r="U200" s="1"/>
      <c r="V200" s="1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</row>
    <row r="201" spans="18:143" x14ac:dyDescent="0.2">
      <c r="R201" s="1"/>
      <c r="S201" s="1"/>
      <c r="T201" s="1"/>
      <c r="U201" s="1"/>
      <c r="V201" s="1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</row>
    <row r="202" spans="18:143" x14ac:dyDescent="0.2">
      <c r="R202" s="1"/>
      <c r="S202" s="1"/>
      <c r="T202" s="1"/>
      <c r="U202" s="1"/>
      <c r="V202" s="1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</row>
    <row r="203" spans="18:143" x14ac:dyDescent="0.2">
      <c r="R203" s="1"/>
      <c r="S203" s="1"/>
      <c r="T203" s="1"/>
      <c r="U203" s="1"/>
      <c r="V203" s="1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</row>
    <row r="204" spans="18:143" x14ac:dyDescent="0.2">
      <c r="R204" s="1"/>
      <c r="S204" s="1"/>
      <c r="T204" s="1"/>
      <c r="U204" s="1"/>
      <c r="V204" s="1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</row>
    <row r="205" spans="18:143" x14ac:dyDescent="0.2">
      <c r="R205" s="1"/>
      <c r="S205" s="1"/>
      <c r="T205" s="1"/>
      <c r="U205" s="1"/>
      <c r="V205" s="1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</row>
    <row r="206" spans="18:143" x14ac:dyDescent="0.2">
      <c r="R206" s="1"/>
      <c r="S206" s="1"/>
      <c r="T206" s="1"/>
      <c r="U206" s="1"/>
      <c r="V206" s="1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</row>
    <row r="207" spans="18:143" x14ac:dyDescent="0.2">
      <c r="R207" s="1"/>
      <c r="S207" s="1"/>
      <c r="T207" s="1"/>
      <c r="U207" s="1"/>
      <c r="V207" s="1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</row>
    <row r="208" spans="18:143" x14ac:dyDescent="0.2">
      <c r="R208" s="1"/>
      <c r="S208" s="1"/>
      <c r="T208" s="1"/>
      <c r="U208" s="1"/>
      <c r="V208" s="1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</row>
    <row r="209" spans="18:143" x14ac:dyDescent="0.2">
      <c r="R209" s="1"/>
      <c r="S209" s="1"/>
      <c r="T209" s="1"/>
      <c r="U209" s="1"/>
      <c r="V209" s="1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</row>
    <row r="210" spans="18:143" x14ac:dyDescent="0.2">
      <c r="R210" s="1"/>
      <c r="S210" s="1"/>
      <c r="T210" s="1"/>
      <c r="U210" s="1"/>
      <c r="V210" s="1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</row>
    <row r="211" spans="18:143" x14ac:dyDescent="0.2">
      <c r="R211" s="1"/>
      <c r="S211" s="1"/>
      <c r="T211" s="1"/>
      <c r="U211" s="1"/>
      <c r="V211" s="1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</row>
    <row r="212" spans="18:143" x14ac:dyDescent="0.2">
      <c r="R212" s="1"/>
      <c r="S212" s="1"/>
      <c r="T212" s="1"/>
      <c r="U212" s="1"/>
      <c r="V212" s="1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</row>
    <row r="213" spans="18:143" x14ac:dyDescent="0.2">
      <c r="R213" s="1"/>
      <c r="S213" s="1"/>
      <c r="T213" s="1"/>
      <c r="U213" s="1"/>
      <c r="V213" s="1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</row>
    <row r="214" spans="18:143" x14ac:dyDescent="0.2">
      <c r="R214" s="1"/>
      <c r="S214" s="1"/>
      <c r="T214" s="1"/>
      <c r="U214" s="1"/>
      <c r="V214" s="1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</row>
    <row r="215" spans="18:143" x14ac:dyDescent="0.2">
      <c r="R215" s="1"/>
      <c r="S215" s="1"/>
      <c r="T215" s="1"/>
      <c r="U215" s="1"/>
      <c r="V215" s="1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</row>
    <row r="216" spans="18:143" x14ac:dyDescent="0.2">
      <c r="R216" s="1"/>
      <c r="S216" s="1"/>
      <c r="T216" s="1"/>
      <c r="U216" s="1"/>
      <c r="V216" s="1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</row>
    <row r="217" spans="18:143" x14ac:dyDescent="0.2">
      <c r="R217" s="1"/>
      <c r="S217" s="1"/>
      <c r="T217" s="1"/>
      <c r="U217" s="1"/>
      <c r="V217" s="1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</row>
    <row r="218" spans="18:143" x14ac:dyDescent="0.2">
      <c r="R218" s="1"/>
      <c r="S218" s="1"/>
      <c r="T218" s="1"/>
      <c r="U218" s="1"/>
      <c r="V218" s="1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</row>
    <row r="219" spans="18:143" x14ac:dyDescent="0.2">
      <c r="R219" s="1"/>
      <c r="S219" s="1"/>
      <c r="T219" s="1"/>
      <c r="U219" s="1"/>
      <c r="V219" s="1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</row>
    <row r="220" spans="18:143" x14ac:dyDescent="0.2">
      <c r="R220" s="1"/>
      <c r="S220" s="1"/>
      <c r="T220" s="1"/>
      <c r="U220" s="1"/>
      <c r="V220" s="1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</row>
    <row r="221" spans="18:143" x14ac:dyDescent="0.2">
      <c r="R221" s="1"/>
      <c r="S221" s="1"/>
      <c r="T221" s="1"/>
      <c r="U221" s="1"/>
      <c r="V221" s="1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</row>
    <row r="222" spans="18:143" x14ac:dyDescent="0.2">
      <c r="R222" s="1"/>
      <c r="S222" s="1"/>
      <c r="T222" s="1"/>
      <c r="U222" s="1"/>
      <c r="V222" s="1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</row>
    <row r="223" spans="18:143" x14ac:dyDescent="0.2">
      <c r="R223" s="1"/>
      <c r="S223" s="1"/>
      <c r="T223" s="1"/>
      <c r="U223" s="1"/>
      <c r="V223" s="1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</row>
    <row r="224" spans="18:143" x14ac:dyDescent="0.2">
      <c r="R224" s="1"/>
      <c r="S224" s="1"/>
      <c r="T224" s="1"/>
      <c r="U224" s="1"/>
      <c r="V224" s="1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</row>
    <row r="225" spans="18:143" x14ac:dyDescent="0.2">
      <c r="R225" s="1"/>
      <c r="S225" s="1"/>
      <c r="T225" s="1"/>
      <c r="U225" s="1"/>
      <c r="V225" s="1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</row>
    <row r="226" spans="18:143" x14ac:dyDescent="0.2">
      <c r="R226" s="1"/>
      <c r="S226" s="1"/>
      <c r="T226" s="1"/>
      <c r="U226" s="1"/>
      <c r="V226" s="1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</row>
    <row r="227" spans="18:143" x14ac:dyDescent="0.2">
      <c r="R227" s="1"/>
      <c r="S227" s="1"/>
      <c r="T227" s="1"/>
      <c r="U227" s="1"/>
      <c r="V227" s="1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</row>
    <row r="228" spans="18:143" x14ac:dyDescent="0.2">
      <c r="R228" s="1"/>
      <c r="S228" s="1"/>
      <c r="T228" s="1"/>
      <c r="U228" s="1"/>
      <c r="V228" s="1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</row>
    <row r="229" spans="18:143" x14ac:dyDescent="0.2">
      <c r="R229" s="1"/>
      <c r="S229" s="1"/>
      <c r="T229" s="1"/>
      <c r="U229" s="1"/>
      <c r="V229" s="1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</row>
    <row r="230" spans="18:143" x14ac:dyDescent="0.2">
      <c r="R230" s="1"/>
      <c r="S230" s="1"/>
      <c r="T230" s="1"/>
      <c r="U230" s="1"/>
      <c r="V230" s="1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</row>
    <row r="231" spans="18:143" x14ac:dyDescent="0.2">
      <c r="R231" s="1"/>
      <c r="S231" s="1"/>
      <c r="T231" s="1"/>
      <c r="U231" s="1"/>
      <c r="V231" s="1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</row>
    <row r="232" spans="18:143" x14ac:dyDescent="0.2">
      <c r="R232" s="1"/>
      <c r="S232" s="1"/>
      <c r="T232" s="1"/>
      <c r="U232" s="1"/>
      <c r="V232" s="1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</row>
    <row r="233" spans="18:143" x14ac:dyDescent="0.2">
      <c r="R233" s="1"/>
      <c r="S233" s="1"/>
      <c r="T233" s="1"/>
      <c r="U233" s="1"/>
      <c r="V233" s="1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</row>
    <row r="234" spans="18:143" x14ac:dyDescent="0.2">
      <c r="R234" s="1"/>
      <c r="S234" s="1"/>
      <c r="T234" s="1"/>
      <c r="U234" s="1"/>
      <c r="V234" s="1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</row>
    <row r="235" spans="18:143" x14ac:dyDescent="0.2">
      <c r="R235" s="1"/>
      <c r="S235" s="1"/>
      <c r="T235" s="1"/>
      <c r="U235" s="1"/>
      <c r="V235" s="1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</row>
    <row r="236" spans="18:143" x14ac:dyDescent="0.2">
      <c r="R236" s="1"/>
      <c r="S236" s="1"/>
      <c r="T236" s="1"/>
      <c r="U236" s="1"/>
      <c r="V236" s="1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</row>
    <row r="237" spans="18:143" x14ac:dyDescent="0.2">
      <c r="R237" s="1"/>
      <c r="S237" s="1"/>
      <c r="T237" s="1"/>
      <c r="U237" s="1"/>
      <c r="V237" s="1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</row>
    <row r="238" spans="18:143" x14ac:dyDescent="0.2">
      <c r="R238" s="1"/>
      <c r="S238" s="1"/>
      <c r="T238" s="1"/>
      <c r="U238" s="1"/>
      <c r="V238" s="1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</row>
    <row r="239" spans="18:143" x14ac:dyDescent="0.2">
      <c r="R239" s="1"/>
      <c r="S239" s="1"/>
      <c r="T239" s="1"/>
      <c r="U239" s="1"/>
      <c r="V239" s="1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</row>
    <row r="240" spans="18:143" x14ac:dyDescent="0.2">
      <c r="R240" s="1"/>
      <c r="S240" s="1"/>
      <c r="T240" s="1"/>
      <c r="U240" s="1"/>
      <c r="V240" s="1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</row>
    <row r="241" spans="18:143" x14ac:dyDescent="0.2">
      <c r="R241" s="1"/>
      <c r="S241" s="1"/>
      <c r="T241" s="1"/>
      <c r="U241" s="1"/>
      <c r="V241" s="1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</row>
    <row r="242" spans="18:143" x14ac:dyDescent="0.2">
      <c r="R242" s="1"/>
      <c r="S242" s="1"/>
      <c r="T242" s="1"/>
      <c r="U242" s="1"/>
      <c r="V242" s="1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</row>
    <row r="243" spans="18:143" x14ac:dyDescent="0.2">
      <c r="R243" s="1"/>
      <c r="S243" s="1"/>
      <c r="T243" s="1"/>
      <c r="U243" s="1"/>
      <c r="V243" s="1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</row>
    <row r="244" spans="18:143" x14ac:dyDescent="0.2">
      <c r="R244" s="1"/>
      <c r="S244" s="1"/>
      <c r="T244" s="1"/>
      <c r="U244" s="1"/>
      <c r="V244" s="1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</row>
    <row r="245" spans="18:143" x14ac:dyDescent="0.2">
      <c r="R245" s="1"/>
      <c r="S245" s="1"/>
      <c r="T245" s="1"/>
      <c r="U245" s="1"/>
      <c r="V245" s="1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</row>
    <row r="246" spans="18:143" x14ac:dyDescent="0.2">
      <c r="R246" s="1"/>
      <c r="S246" s="1"/>
      <c r="T246" s="1"/>
      <c r="U246" s="1"/>
      <c r="V246" s="1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</row>
    <row r="247" spans="18:143" x14ac:dyDescent="0.2">
      <c r="R247" s="1"/>
      <c r="S247" s="1"/>
      <c r="T247" s="1"/>
      <c r="U247" s="1"/>
      <c r="V247" s="1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</row>
    <row r="248" spans="18:143" x14ac:dyDescent="0.2">
      <c r="R248" s="1"/>
      <c r="S248" s="1"/>
      <c r="T248" s="1"/>
      <c r="U248" s="1"/>
      <c r="V248" s="1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</row>
    <row r="249" spans="18:143" x14ac:dyDescent="0.2">
      <c r="R249" s="1"/>
      <c r="S249" s="1"/>
      <c r="T249" s="1"/>
      <c r="U249" s="1"/>
      <c r="V249" s="1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</row>
    <row r="250" spans="18:143" x14ac:dyDescent="0.2">
      <c r="R250" s="1"/>
      <c r="S250" s="1"/>
      <c r="T250" s="1"/>
      <c r="U250" s="1"/>
      <c r="V250" s="1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</row>
    <row r="251" spans="18:143" x14ac:dyDescent="0.2">
      <c r="R251" s="1"/>
      <c r="S251" s="1"/>
      <c r="T251" s="1"/>
      <c r="U251" s="1"/>
      <c r="V251" s="1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</row>
    <row r="252" spans="18:143" x14ac:dyDescent="0.2">
      <c r="R252" s="1"/>
      <c r="S252" s="1"/>
      <c r="T252" s="1"/>
      <c r="U252" s="1"/>
      <c r="V252" s="1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</row>
    <row r="253" spans="18:143" x14ac:dyDescent="0.2">
      <c r="R253" s="1"/>
      <c r="S253" s="1"/>
      <c r="T253" s="1"/>
      <c r="U253" s="1"/>
      <c r="V253" s="1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</row>
    <row r="254" spans="18:143" x14ac:dyDescent="0.2">
      <c r="R254" s="1"/>
      <c r="S254" s="1"/>
      <c r="T254" s="1"/>
      <c r="U254" s="1"/>
      <c r="V254" s="1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</row>
    <row r="255" spans="18:143" x14ac:dyDescent="0.2">
      <c r="R255" s="1"/>
      <c r="S255" s="1"/>
      <c r="T255" s="1"/>
      <c r="U255" s="1"/>
      <c r="V255" s="1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</row>
    <row r="256" spans="18:143" x14ac:dyDescent="0.2">
      <c r="R256" s="1"/>
      <c r="S256" s="1"/>
      <c r="T256" s="1"/>
      <c r="U256" s="1"/>
      <c r="V256" s="1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</row>
    <row r="257" spans="18:143" x14ac:dyDescent="0.2">
      <c r="R257" s="1"/>
      <c r="S257" s="1"/>
      <c r="T257" s="1"/>
      <c r="U257" s="1"/>
      <c r="V257" s="1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</row>
    <row r="258" spans="18:143" x14ac:dyDescent="0.2">
      <c r="R258" s="1"/>
      <c r="S258" s="1"/>
      <c r="T258" s="1"/>
      <c r="U258" s="1"/>
      <c r="V258" s="1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</row>
    <row r="259" spans="18:143" x14ac:dyDescent="0.2">
      <c r="R259" s="1"/>
      <c r="S259" s="1"/>
      <c r="T259" s="1"/>
      <c r="U259" s="1"/>
      <c r="V259" s="1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</row>
    <row r="260" spans="18:143" x14ac:dyDescent="0.2">
      <c r="R260" s="1"/>
      <c r="S260" s="1"/>
      <c r="T260" s="1"/>
      <c r="U260" s="1"/>
      <c r="V260" s="1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</row>
    <row r="261" spans="18:143" x14ac:dyDescent="0.2">
      <c r="R261" s="1"/>
      <c r="S261" s="1"/>
      <c r="T261" s="1"/>
      <c r="U261" s="1"/>
      <c r="V261" s="1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</row>
    <row r="262" spans="18:143" x14ac:dyDescent="0.2">
      <c r="R262" s="1"/>
      <c r="S262" s="1"/>
      <c r="T262" s="1"/>
      <c r="U262" s="1"/>
      <c r="V262" s="1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</row>
    <row r="263" spans="18:143" x14ac:dyDescent="0.2">
      <c r="R263" s="1"/>
      <c r="S263" s="1"/>
      <c r="T263" s="1"/>
      <c r="U263" s="1"/>
      <c r="V263" s="1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</row>
    <row r="264" spans="18:143" x14ac:dyDescent="0.2">
      <c r="R264" s="1"/>
      <c r="S264" s="1"/>
      <c r="T264" s="1"/>
      <c r="U264" s="1"/>
      <c r="V264" s="1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</row>
    <row r="265" spans="18:143" x14ac:dyDescent="0.2">
      <c r="R265" s="1"/>
      <c r="S265" s="1"/>
      <c r="T265" s="1"/>
      <c r="U265" s="1"/>
      <c r="V265" s="1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</row>
    <row r="266" spans="18:143" x14ac:dyDescent="0.2">
      <c r="R266" s="1"/>
      <c r="S266" s="1"/>
      <c r="T266" s="1"/>
      <c r="U266" s="1"/>
      <c r="V266" s="1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</row>
    <row r="267" spans="18:143" x14ac:dyDescent="0.2">
      <c r="R267" s="1"/>
      <c r="S267" s="1"/>
      <c r="T267" s="1"/>
      <c r="U267" s="1"/>
      <c r="V267" s="1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</row>
    <row r="268" spans="18:143" x14ac:dyDescent="0.2">
      <c r="R268" s="1"/>
      <c r="S268" s="1"/>
      <c r="T268" s="1"/>
      <c r="U268" s="1"/>
      <c r="V268" s="1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</row>
    <row r="269" spans="18:143" x14ac:dyDescent="0.2">
      <c r="R269" s="1"/>
      <c r="S269" s="1"/>
      <c r="T269" s="1"/>
      <c r="U269" s="1"/>
      <c r="V269" s="1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</row>
    <row r="270" spans="18:143" x14ac:dyDescent="0.2">
      <c r="R270" s="1"/>
      <c r="S270" s="1"/>
      <c r="T270" s="1"/>
      <c r="U270" s="1"/>
      <c r="V270" s="1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</row>
    <row r="271" spans="18:143" x14ac:dyDescent="0.2">
      <c r="R271" s="1"/>
      <c r="S271" s="1"/>
      <c r="T271" s="1"/>
      <c r="U271" s="1"/>
      <c r="V271" s="1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</row>
    <row r="272" spans="18:143" x14ac:dyDescent="0.2">
      <c r="R272" s="1"/>
      <c r="S272" s="1"/>
      <c r="T272" s="1"/>
      <c r="U272" s="1"/>
      <c r="V272" s="1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</row>
    <row r="273" spans="18:143" x14ac:dyDescent="0.2">
      <c r="R273" s="1"/>
      <c r="S273" s="1"/>
      <c r="T273" s="1"/>
      <c r="U273" s="1"/>
      <c r="V273" s="1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</row>
    <row r="274" spans="18:143" x14ac:dyDescent="0.2">
      <c r="R274" s="1"/>
      <c r="S274" s="1"/>
      <c r="T274" s="1"/>
      <c r="U274" s="1"/>
      <c r="V274" s="1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</row>
    <row r="275" spans="18:143" x14ac:dyDescent="0.2">
      <c r="R275" s="1"/>
      <c r="S275" s="1"/>
      <c r="T275" s="1"/>
      <c r="U275" s="1"/>
      <c r="V275" s="1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</row>
    <row r="276" spans="18:143" x14ac:dyDescent="0.2">
      <c r="R276" s="1"/>
      <c r="S276" s="1"/>
      <c r="T276" s="1"/>
      <c r="U276" s="1"/>
      <c r="V276" s="1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</row>
    <row r="277" spans="18:143" x14ac:dyDescent="0.2">
      <c r="R277" s="1"/>
      <c r="S277" s="1"/>
      <c r="T277" s="1"/>
      <c r="U277" s="1"/>
      <c r="V277" s="1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</row>
    <row r="278" spans="18:143" x14ac:dyDescent="0.2">
      <c r="R278" s="1"/>
      <c r="S278" s="1"/>
      <c r="T278" s="1"/>
      <c r="U278" s="1"/>
      <c r="V278" s="1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</row>
    <row r="279" spans="18:143" x14ac:dyDescent="0.2">
      <c r="R279" s="1"/>
      <c r="S279" s="1"/>
      <c r="T279" s="1"/>
      <c r="U279" s="1"/>
      <c r="V279" s="1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</row>
    <row r="280" spans="18:143" x14ac:dyDescent="0.2">
      <c r="R280" s="1"/>
      <c r="S280" s="1"/>
      <c r="T280" s="1"/>
      <c r="U280" s="1"/>
      <c r="V280" s="1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</row>
    <row r="281" spans="18:143" x14ac:dyDescent="0.2">
      <c r="R281" s="1"/>
      <c r="S281" s="1"/>
      <c r="T281" s="1"/>
      <c r="U281" s="1"/>
      <c r="V281" s="1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</row>
    <row r="282" spans="18:143" x14ac:dyDescent="0.2">
      <c r="R282" s="1"/>
      <c r="S282" s="1"/>
      <c r="T282" s="1"/>
      <c r="U282" s="1"/>
      <c r="V282" s="1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</row>
    <row r="283" spans="18:143" x14ac:dyDescent="0.2">
      <c r="R283" s="1"/>
      <c r="S283" s="1"/>
      <c r="T283" s="1"/>
      <c r="U283" s="1"/>
      <c r="V283" s="1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</row>
    <row r="284" spans="18:143" x14ac:dyDescent="0.2">
      <c r="R284" s="1"/>
      <c r="S284" s="1"/>
      <c r="T284" s="1"/>
      <c r="U284" s="1"/>
      <c r="V284" s="1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</row>
    <row r="285" spans="18:143" x14ac:dyDescent="0.2">
      <c r="R285" s="1"/>
      <c r="S285" s="1"/>
      <c r="T285" s="1"/>
      <c r="U285" s="1"/>
      <c r="V285" s="1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</row>
    <row r="286" spans="18:143" x14ac:dyDescent="0.2">
      <c r="R286" s="1"/>
      <c r="S286" s="1"/>
      <c r="T286" s="1"/>
      <c r="U286" s="1"/>
      <c r="V286" s="1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</row>
    <row r="287" spans="18:143" x14ac:dyDescent="0.2">
      <c r="R287" s="1"/>
      <c r="S287" s="1"/>
      <c r="T287" s="1"/>
      <c r="U287" s="1"/>
      <c r="V287" s="1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</row>
    <row r="288" spans="18:143" x14ac:dyDescent="0.2">
      <c r="R288" s="1"/>
      <c r="S288" s="1"/>
      <c r="T288" s="1"/>
      <c r="U288" s="1"/>
      <c r="V288" s="1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</row>
    <row r="289" spans="18:143" x14ac:dyDescent="0.2">
      <c r="R289" s="1"/>
      <c r="S289" s="1"/>
      <c r="T289" s="1"/>
      <c r="U289" s="1"/>
      <c r="V289" s="1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5"/>
      <c r="EH289" s="5"/>
      <c r="EI289" s="5"/>
      <c r="EJ289" s="5"/>
      <c r="EK289" s="5"/>
      <c r="EL289" s="5"/>
      <c r="EM289" s="5"/>
    </row>
    <row r="290" spans="18:143" x14ac:dyDescent="0.2">
      <c r="R290" s="1"/>
      <c r="S290" s="1"/>
      <c r="T290" s="1"/>
      <c r="U290" s="1"/>
      <c r="V290" s="1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  <c r="DY290" s="5"/>
      <c r="DZ290" s="5"/>
      <c r="EA290" s="5"/>
      <c r="EB290" s="5"/>
      <c r="EC290" s="5"/>
      <c r="ED290" s="5"/>
      <c r="EE290" s="5"/>
      <c r="EF290" s="5"/>
      <c r="EG290" s="5"/>
      <c r="EH290" s="5"/>
      <c r="EI290" s="5"/>
      <c r="EJ290" s="5"/>
      <c r="EK290" s="5"/>
      <c r="EL290" s="5"/>
      <c r="EM290" s="5"/>
    </row>
    <row r="291" spans="18:143" x14ac:dyDescent="0.2">
      <c r="R291" s="1"/>
      <c r="S291" s="1"/>
      <c r="T291" s="1"/>
      <c r="U291" s="1"/>
      <c r="V291" s="1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5"/>
      <c r="EB291" s="5"/>
      <c r="EC291" s="5"/>
      <c r="ED291" s="5"/>
      <c r="EE291" s="5"/>
      <c r="EF291" s="5"/>
      <c r="EG291" s="5"/>
      <c r="EH291" s="5"/>
      <c r="EI291" s="5"/>
      <c r="EJ291" s="5"/>
      <c r="EK291" s="5"/>
      <c r="EL291" s="5"/>
      <c r="EM291" s="5"/>
    </row>
    <row r="292" spans="18:143" x14ac:dyDescent="0.2">
      <c r="R292" s="1"/>
      <c r="S292" s="1"/>
      <c r="T292" s="1"/>
      <c r="U292" s="1"/>
      <c r="V292" s="1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  <c r="DY292" s="5"/>
      <c r="DZ292" s="5"/>
      <c r="EA292" s="5"/>
      <c r="EB292" s="5"/>
      <c r="EC292" s="5"/>
      <c r="ED292" s="5"/>
      <c r="EE292" s="5"/>
      <c r="EF292" s="5"/>
      <c r="EG292" s="5"/>
      <c r="EH292" s="5"/>
      <c r="EI292" s="5"/>
      <c r="EJ292" s="5"/>
      <c r="EK292" s="5"/>
      <c r="EL292" s="5"/>
      <c r="EM292" s="5"/>
    </row>
    <row r="293" spans="18:143" x14ac:dyDescent="0.2">
      <c r="R293" s="1"/>
      <c r="S293" s="1"/>
      <c r="T293" s="1"/>
      <c r="U293" s="1"/>
      <c r="V293" s="1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</row>
    <row r="294" spans="18:143" x14ac:dyDescent="0.2">
      <c r="R294" s="1"/>
      <c r="S294" s="1"/>
      <c r="T294" s="1"/>
      <c r="U294" s="1"/>
      <c r="V294" s="1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5"/>
      <c r="EB294" s="5"/>
      <c r="EC294" s="5"/>
      <c r="ED294" s="5"/>
      <c r="EE294" s="5"/>
      <c r="EF294" s="5"/>
      <c r="EG294" s="5"/>
      <c r="EH294" s="5"/>
      <c r="EI294" s="5"/>
      <c r="EJ294" s="5"/>
      <c r="EK294" s="5"/>
      <c r="EL294" s="5"/>
      <c r="EM294" s="5"/>
    </row>
    <row r="295" spans="18:143" x14ac:dyDescent="0.2">
      <c r="R295" s="1"/>
      <c r="S295" s="1"/>
      <c r="T295" s="1"/>
      <c r="U295" s="1"/>
      <c r="V295" s="1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5"/>
      <c r="EH295" s="5"/>
      <c r="EI295" s="5"/>
      <c r="EJ295" s="5"/>
      <c r="EK295" s="5"/>
      <c r="EL295" s="5"/>
      <c r="EM295" s="5"/>
    </row>
    <row r="296" spans="18:143" x14ac:dyDescent="0.2">
      <c r="R296" s="1"/>
      <c r="S296" s="1"/>
      <c r="T296" s="1"/>
      <c r="U296" s="1"/>
      <c r="V296" s="1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5"/>
      <c r="EH296" s="5"/>
      <c r="EI296" s="5"/>
      <c r="EJ296" s="5"/>
      <c r="EK296" s="5"/>
      <c r="EL296" s="5"/>
      <c r="EM296" s="5"/>
    </row>
    <row r="297" spans="18:143" x14ac:dyDescent="0.2">
      <c r="R297" s="1"/>
      <c r="S297" s="1"/>
      <c r="T297" s="1"/>
      <c r="U297" s="1"/>
      <c r="V297" s="1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5"/>
      <c r="EH297" s="5"/>
      <c r="EI297" s="5"/>
      <c r="EJ297" s="5"/>
      <c r="EK297" s="5"/>
      <c r="EL297" s="5"/>
      <c r="EM297" s="5"/>
    </row>
    <row r="298" spans="18:143" x14ac:dyDescent="0.2">
      <c r="R298" s="1"/>
      <c r="S298" s="1"/>
      <c r="T298" s="1"/>
      <c r="U298" s="1"/>
      <c r="V298" s="1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5"/>
      <c r="EH298" s="5"/>
      <c r="EI298" s="5"/>
      <c r="EJ298" s="5"/>
      <c r="EK298" s="5"/>
      <c r="EL298" s="5"/>
      <c r="EM298" s="5"/>
    </row>
    <row r="299" spans="18:143" x14ac:dyDescent="0.2"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5"/>
      <c r="EH299" s="5"/>
      <c r="EI299" s="5"/>
      <c r="EJ299" s="5"/>
      <c r="EK299" s="5"/>
      <c r="EL299" s="5"/>
      <c r="EM299" s="5"/>
    </row>
    <row r="300" spans="18:143" x14ac:dyDescent="0.2"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5"/>
      <c r="EH300" s="5"/>
      <c r="EI300" s="5"/>
      <c r="EJ300" s="5"/>
      <c r="EK300" s="5"/>
      <c r="EL300" s="5"/>
      <c r="EM300" s="5"/>
    </row>
    <row r="301" spans="18:143" x14ac:dyDescent="0.2"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/>
      <c r="EC301" s="5"/>
      <c r="ED301" s="5"/>
      <c r="EE301" s="5"/>
      <c r="EF301" s="5"/>
      <c r="EG301" s="5"/>
      <c r="EH301" s="5"/>
      <c r="EI301" s="5"/>
      <c r="EJ301" s="5"/>
      <c r="EK301" s="5"/>
      <c r="EL301" s="5"/>
      <c r="EM301" s="5"/>
    </row>
  </sheetData>
  <sheetProtection selectLockedCells="1"/>
  <mergeCells count="35">
    <mergeCell ref="M39:M40"/>
    <mergeCell ref="N39:N40"/>
    <mergeCell ref="O39:O40"/>
    <mergeCell ref="G39:G40"/>
    <mergeCell ref="H39:H40"/>
    <mergeCell ref="I39:I40"/>
    <mergeCell ref="J39:J40"/>
    <mergeCell ref="K39:K40"/>
    <mergeCell ref="L39:L40"/>
    <mergeCell ref="H13:I13"/>
    <mergeCell ref="J13:K13"/>
    <mergeCell ref="L13:M13"/>
    <mergeCell ref="N13:O13"/>
    <mergeCell ref="P13:Q13"/>
    <mergeCell ref="H14:I14"/>
    <mergeCell ref="J14:K14"/>
    <mergeCell ref="L14:M14"/>
    <mergeCell ref="N14:O14"/>
    <mergeCell ref="P14:Q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74" min="4" max="1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Clase XXI (DL)</vt:lpstr>
      <vt:lpstr>'Clase XXI (DL)'!Área_de_impresión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Jose Gomez Tovar</dc:creator>
  <cp:lastModifiedBy>Luis Jose Gomez Tovar</cp:lastModifiedBy>
  <dcterms:created xsi:type="dcterms:W3CDTF">2023-08-08T18:26:16Z</dcterms:created>
  <dcterms:modified xsi:type="dcterms:W3CDTF">2023-08-08T19:14:06Z</dcterms:modified>
</cp:coreProperties>
</file>